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</sheets>
  <definedNames>
    <definedName name="_xlnm._FilterDatabase" localSheetId="0" hidden="1">Sheet1!$A$2:$L$64</definedName>
    <definedName name="_xlnm.Print_Area" localSheetId="0">Sheet1!$A$1:$K$64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<sst xmlns="http://schemas.openxmlformats.org/spreadsheetml/2006/main" count="102" uniqueCount="47">
  <si>
    <t>2025年平罗县“毓秀平罗 惠享五一”发放的政府惠民电子消费券统计汇总表</t>
  </si>
  <si>
    <t>序号</t>
  </si>
  <si>
    <t>商户名称</t>
  </si>
  <si>
    <t>参与活动</t>
  </si>
  <si>
    <t>交易笔数</t>
  </si>
  <si>
    <t>交易金额</t>
  </si>
  <si>
    <t>核销交易笔数</t>
  </si>
  <si>
    <t>核销交易金额</t>
  </si>
  <si>
    <t>政府补贴金额</t>
  </si>
  <si>
    <t>商户承担金额</t>
  </si>
  <si>
    <t>优惠金额合计</t>
  </si>
  <si>
    <t>备注</t>
  </si>
  <si>
    <t>平罗县旭隆超市</t>
  </si>
  <si>
    <t>超市满100减20元</t>
  </si>
  <si>
    <t>超市满200减50元</t>
  </si>
  <si>
    <t>平罗县守仓综合商店桥馨分店</t>
  </si>
  <si>
    <t>平罗县守仓综合商店富民乐分店</t>
  </si>
  <si>
    <t>平罗县上海百联超市</t>
  </si>
  <si>
    <t>平罗县永商百联超市</t>
  </si>
  <si>
    <t>平罗县永商百联超市阳光店</t>
  </si>
  <si>
    <t xml:space="preserve">平罗县正兴百货超市 </t>
  </si>
  <si>
    <t>平罗县小胡百货超市康湖店</t>
  </si>
  <si>
    <t>核减2笔无消费记录</t>
  </si>
  <si>
    <t>银川新华百货连锁超市有限公司平罗桥馨店</t>
  </si>
  <si>
    <t>银川新华百货连锁超市有限公司平罗店</t>
  </si>
  <si>
    <t>小 计</t>
  </si>
  <si>
    <t>平罗县众民羊羔肉</t>
  </si>
  <si>
    <t>餐饮满100减20元</t>
  </si>
  <si>
    <t>餐饮满200减40元</t>
  </si>
  <si>
    <t>餐饮满500减100元</t>
  </si>
  <si>
    <t>核减1笔，单笔消费使用2张券</t>
  </si>
  <si>
    <t>平罗县丁香阁伊品佳宴餐厅</t>
  </si>
  <si>
    <t>平罗县忠民羊羔肉食府</t>
  </si>
  <si>
    <t>平罗县德惠宴会厅</t>
  </si>
  <si>
    <t>天禧宴会中心</t>
  </si>
  <si>
    <t>平罗县德隆鲜味火锅城</t>
  </si>
  <si>
    <t>平罗县爱尚青青冰淇淋阳光店</t>
  </si>
  <si>
    <t>核减2笔，单笔消费使用2张券</t>
  </si>
  <si>
    <t>平罗县爱尚青青冰淇淋汇融店</t>
  </si>
  <si>
    <t>平罗县汇君礼宴餐厅</t>
  </si>
  <si>
    <t>平罗县辣客景粥鲜餐厅</t>
  </si>
  <si>
    <t xml:space="preserve">石嘴山市平罗县辣唐火锅店 </t>
  </si>
  <si>
    <t>平罗县十五张重庆老火锅</t>
  </si>
  <si>
    <t>平罗县盛祥烩肉馆</t>
  </si>
  <si>
    <t>平罗县平粮餐厅</t>
  </si>
  <si>
    <t>糖果音乐餐吧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</si>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</sst>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7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1" xfId="0" applyNumberFormat="1" applyFont="1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3" fontId="2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3"/>
  <sheetViews>
    <sheetView tabSelected="1" workbookViewId="0">
      <pane ySplit="2" topLeftCell="A3" activePane="bottomLeft" state="frozen"/>
      <selection/>
      <selection pane="bottomLeft" activeCell="C33" sqref="C33"/>
    </sheetView>
  </sheetViews>
  <sheetFormatPr defaultColWidth="9" defaultRowHeight="14.4"/>
  <cols>
    <col min="1" max="1" width="5.66666666666667" style="1" customWidth="1"/>
    <col min="2" max="2" width="27" style="6" customWidth="1"/>
    <col min="3" max="3" width="22" style="7" customWidth="1"/>
    <col min="4" max="4" width="12.1296296296296" style="7" customWidth="1"/>
    <col min="5" max="5" width="17.8796296296296" style="8" customWidth="1"/>
    <col min="6" max="6" width="13.7592592592593" style="9" customWidth="1"/>
    <col min="7" max="7" width="17.8796296296296" style="8" customWidth="1"/>
    <col min="8" max="10" width="14.4444444444444" style="10" customWidth="1"/>
    <col min="11" max="11" width="21.3796296296296" style="1" customWidth="1"/>
    <col min="12" max="12" width="12.6296296296296"/>
  </cols>
  <sheetData>
    <row r="1" ht="25.8" spans="1:11">
      <c r="A1" s="11" t="s">
        <v>0</v>
      </c>
      <c r="B1" s="12"/>
      <c r="C1" s="12"/>
      <c r="D1" s="12"/>
      <c r="E1" s="13"/>
      <c r="F1" s="14"/>
      <c r="G1" s="13"/>
      <c r="H1" s="15"/>
      <c r="I1" s="15"/>
      <c r="J1" s="15"/>
      <c r="K1" s="11"/>
    </row>
    <row r="2" s="1" customFormat="1" ht="25" customHeight="1" spans="1:12">
      <c r="A2" s="16" t="s">
        <v>1</v>
      </c>
      <c r="B2" s="17" t="s">
        <v>2</v>
      </c>
      <c r="C2" s="18" t="s">
        <v>3</v>
      </c>
      <c r="D2" s="18" t="s">
        <v>4</v>
      </c>
      <c r="E2" s="19" t="s">
        <v>5</v>
      </c>
      <c r="F2" s="20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49" t="s">
        <v>11</v>
      </c>
      <c r="L2"/>
    </row>
    <row r="3" ht="25" customHeight="1" spans="1:11">
      <c r="A3" s="21">
        <v>1</v>
      </c>
      <c r="B3" s="22" t="s">
        <v>12</v>
      </c>
      <c r="C3" s="23" t="s">
        <v>13</v>
      </c>
      <c r="D3" s="23">
        <v>71</v>
      </c>
      <c r="E3" s="24">
        <v>7660.6</v>
      </c>
      <c r="F3" s="23">
        <v>71</v>
      </c>
      <c r="G3" s="24">
        <v>7660.6</v>
      </c>
      <c r="H3" s="25">
        <f t="shared" ref="H3:H8" si="0">J3*0.75</f>
        <v>1065</v>
      </c>
      <c r="I3" s="25">
        <f t="shared" ref="I3:I8" si="1">J3*0.25</f>
        <v>355</v>
      </c>
      <c r="J3" s="25">
        <f t="shared" ref="J3:J7" si="2">F3*20</f>
        <v>1420</v>
      </c>
      <c r="K3" s="16"/>
    </row>
    <row r="4" ht="25" customHeight="1" spans="1:11">
      <c r="A4" s="26"/>
      <c r="B4" s="27"/>
      <c r="C4" s="23" t="s">
        <v>14</v>
      </c>
      <c r="D4" s="23">
        <v>103</v>
      </c>
      <c r="E4" s="24">
        <v>21776.5</v>
      </c>
      <c r="F4" s="23">
        <v>103</v>
      </c>
      <c r="G4" s="24">
        <v>21776.5</v>
      </c>
      <c r="H4" s="25">
        <f t="shared" si="0"/>
        <v>3862.5</v>
      </c>
      <c r="I4" s="25">
        <f t="shared" si="1"/>
        <v>1287.5</v>
      </c>
      <c r="J4" s="25">
        <f t="shared" ref="J4:J8" si="3">F4*50</f>
        <v>5150</v>
      </c>
      <c r="K4" s="16"/>
    </row>
    <row r="5" customFormat="1" ht="25" customHeight="1" spans="1:11">
      <c r="A5" s="21">
        <v>2</v>
      </c>
      <c r="B5" s="22" t="s">
        <v>15</v>
      </c>
      <c r="C5" s="23" t="s">
        <v>13</v>
      </c>
      <c r="D5" s="23">
        <v>161</v>
      </c>
      <c r="E5" s="24">
        <v>17237</v>
      </c>
      <c r="F5" s="23">
        <v>161</v>
      </c>
      <c r="G5" s="24">
        <v>17237</v>
      </c>
      <c r="H5" s="25">
        <f t="shared" si="0"/>
        <v>2415</v>
      </c>
      <c r="I5" s="25">
        <f t="shared" si="1"/>
        <v>805</v>
      </c>
      <c r="J5" s="25">
        <f t="shared" si="2"/>
        <v>3220</v>
      </c>
      <c r="K5" s="16"/>
    </row>
    <row r="6" customFormat="1" ht="25" customHeight="1" spans="1:11">
      <c r="A6" s="26"/>
      <c r="B6" s="27"/>
      <c r="C6" s="23" t="s">
        <v>14</v>
      </c>
      <c r="D6" s="23">
        <v>303</v>
      </c>
      <c r="E6" s="24">
        <v>63186.6</v>
      </c>
      <c r="F6" s="23">
        <v>303</v>
      </c>
      <c r="G6" s="24">
        <v>63186.6</v>
      </c>
      <c r="H6" s="25">
        <f t="shared" si="0"/>
        <v>11362.5</v>
      </c>
      <c r="I6" s="25">
        <f t="shared" si="1"/>
        <v>3787.5</v>
      </c>
      <c r="J6" s="25">
        <f t="shared" si="3"/>
        <v>15150</v>
      </c>
      <c r="K6" s="16"/>
    </row>
    <row r="7" customFormat="1" ht="25" customHeight="1" spans="1:11">
      <c r="A7" s="21">
        <v>3</v>
      </c>
      <c r="B7" s="22" t="s">
        <v>16</v>
      </c>
      <c r="C7" s="23" t="s">
        <v>13</v>
      </c>
      <c r="D7" s="23">
        <v>14</v>
      </c>
      <c r="E7" s="24">
        <v>1418</v>
      </c>
      <c r="F7" s="23">
        <v>14</v>
      </c>
      <c r="G7" s="24">
        <v>1418</v>
      </c>
      <c r="H7" s="25">
        <f t="shared" si="0"/>
        <v>210</v>
      </c>
      <c r="I7" s="25">
        <f t="shared" si="1"/>
        <v>70</v>
      </c>
      <c r="J7" s="25">
        <f t="shared" si="2"/>
        <v>280</v>
      </c>
      <c r="K7" s="16"/>
    </row>
    <row r="8" customFormat="1" ht="25" customHeight="1" spans="1:11">
      <c r="A8" s="26"/>
      <c r="B8" s="27"/>
      <c r="C8" s="23" t="s">
        <v>14</v>
      </c>
      <c r="D8" s="23">
        <v>24</v>
      </c>
      <c r="E8" s="24">
        <v>4901</v>
      </c>
      <c r="F8" s="23">
        <v>24</v>
      </c>
      <c r="G8" s="24">
        <v>4901</v>
      </c>
      <c r="H8" s="25">
        <f t="shared" si="0"/>
        <v>900</v>
      </c>
      <c r="I8" s="25">
        <f t="shared" si="1"/>
        <v>300</v>
      </c>
      <c r="J8" s="25">
        <f t="shared" si="3"/>
        <v>1200</v>
      </c>
      <c r="K8" s="16"/>
    </row>
    <row r="9" customFormat="1" ht="25" customHeight="1" spans="1:11">
      <c r="A9" s="21">
        <v>4</v>
      </c>
      <c r="B9" s="22" t="s">
        <v>17</v>
      </c>
      <c r="C9" s="23" t="s">
        <v>13</v>
      </c>
      <c r="D9" s="23">
        <v>904</v>
      </c>
      <c r="E9" s="24">
        <v>101684.2</v>
      </c>
      <c r="F9" s="23">
        <v>904</v>
      </c>
      <c r="G9" s="24">
        <v>101684.2</v>
      </c>
      <c r="H9" s="25">
        <f t="shared" ref="H9:H14" si="4">J9*0.75</f>
        <v>13560</v>
      </c>
      <c r="I9" s="25">
        <f t="shared" ref="I9:I14" si="5">J9*0.25</f>
        <v>4520</v>
      </c>
      <c r="J9" s="25">
        <f>F9*20</f>
        <v>18080</v>
      </c>
      <c r="K9" s="16"/>
    </row>
    <row r="10" customFormat="1" ht="25" customHeight="1" spans="1:11">
      <c r="A10" s="26"/>
      <c r="B10" s="27"/>
      <c r="C10" s="23" t="s">
        <v>14</v>
      </c>
      <c r="D10" s="23">
        <v>930</v>
      </c>
      <c r="E10" s="24">
        <v>197166.97</v>
      </c>
      <c r="F10" s="23">
        <v>930</v>
      </c>
      <c r="G10" s="24">
        <v>197166.97</v>
      </c>
      <c r="H10" s="25">
        <f t="shared" si="4"/>
        <v>34875</v>
      </c>
      <c r="I10" s="25">
        <f t="shared" si="5"/>
        <v>11625</v>
      </c>
      <c r="J10" s="25">
        <f>F10*50</f>
        <v>46500</v>
      </c>
      <c r="K10" s="16"/>
    </row>
    <row r="11" customFormat="1" ht="25" customHeight="1" spans="1:11">
      <c r="A11" s="21">
        <v>5</v>
      </c>
      <c r="B11" s="22" t="s">
        <v>18</v>
      </c>
      <c r="C11" s="23" t="s">
        <v>13</v>
      </c>
      <c r="D11" s="23">
        <v>461</v>
      </c>
      <c r="E11" s="24">
        <v>52308.48</v>
      </c>
      <c r="F11" s="23">
        <v>461</v>
      </c>
      <c r="G11" s="24">
        <v>52308.48</v>
      </c>
      <c r="H11" s="25">
        <f t="shared" si="4"/>
        <v>6915</v>
      </c>
      <c r="I11" s="25">
        <f t="shared" si="5"/>
        <v>2305</v>
      </c>
      <c r="J11" s="25">
        <f>F11*20</f>
        <v>9220</v>
      </c>
      <c r="K11" s="50"/>
    </row>
    <row r="12" customFormat="1" ht="25" customHeight="1" spans="1:11">
      <c r="A12" s="26"/>
      <c r="B12" s="27"/>
      <c r="C12" s="23" t="s">
        <v>14</v>
      </c>
      <c r="D12" s="23">
        <v>447</v>
      </c>
      <c r="E12" s="24">
        <v>95756.99</v>
      </c>
      <c r="F12" s="23">
        <v>447</v>
      </c>
      <c r="G12" s="24">
        <v>95756.99</v>
      </c>
      <c r="H12" s="25">
        <f t="shared" si="4"/>
        <v>16762.5</v>
      </c>
      <c r="I12" s="25">
        <f t="shared" si="5"/>
        <v>5587.5</v>
      </c>
      <c r="J12" s="25">
        <f>F12*50</f>
        <v>22350</v>
      </c>
      <c r="K12" s="16"/>
    </row>
    <row r="13" customFormat="1" ht="25" customHeight="1" spans="1:11">
      <c r="A13" s="21">
        <v>6</v>
      </c>
      <c r="B13" s="22" t="s">
        <v>19</v>
      </c>
      <c r="C13" s="23" t="s">
        <v>13</v>
      </c>
      <c r="D13" s="23">
        <v>1707</v>
      </c>
      <c r="E13" s="24">
        <v>196332.32</v>
      </c>
      <c r="F13" s="23">
        <v>1707</v>
      </c>
      <c r="G13" s="24">
        <v>196332.32</v>
      </c>
      <c r="H13" s="25">
        <f t="shared" si="4"/>
        <v>25605</v>
      </c>
      <c r="I13" s="25">
        <f t="shared" si="5"/>
        <v>8535</v>
      </c>
      <c r="J13" s="25">
        <f>F13*20</f>
        <v>34140</v>
      </c>
      <c r="K13" s="16"/>
    </row>
    <row r="14" customFormat="1" ht="25" customHeight="1" spans="1:11">
      <c r="A14" s="26"/>
      <c r="B14" s="27"/>
      <c r="C14" s="23" t="s">
        <v>14</v>
      </c>
      <c r="D14" s="23">
        <v>2049</v>
      </c>
      <c r="E14" s="24">
        <v>441194.53</v>
      </c>
      <c r="F14" s="23">
        <v>2049</v>
      </c>
      <c r="G14" s="24">
        <v>441194.53</v>
      </c>
      <c r="H14" s="25">
        <f t="shared" si="4"/>
        <v>76837.5</v>
      </c>
      <c r="I14" s="25">
        <f t="shared" si="5"/>
        <v>25612.5</v>
      </c>
      <c r="J14" s="25">
        <f>F14*50</f>
        <v>102450</v>
      </c>
      <c r="K14" s="16"/>
    </row>
    <row r="15" customFormat="1" ht="25" customHeight="1" spans="1:11">
      <c r="A15" s="16">
        <v>7</v>
      </c>
      <c r="B15" s="28" t="s">
        <v>20</v>
      </c>
      <c r="C15" s="23" t="s">
        <v>13</v>
      </c>
      <c r="D15" s="23">
        <v>10</v>
      </c>
      <c r="E15" s="24">
        <v>1063.8</v>
      </c>
      <c r="F15" s="23">
        <v>10</v>
      </c>
      <c r="G15" s="24">
        <v>1063.8</v>
      </c>
      <c r="H15" s="25">
        <f t="shared" ref="H15:H22" si="6">J15*0.75</f>
        <v>150</v>
      </c>
      <c r="I15" s="25">
        <f t="shared" ref="I15:I22" si="7">J15*0.25</f>
        <v>50</v>
      </c>
      <c r="J15" s="25">
        <f>F15*20</f>
        <v>200</v>
      </c>
      <c r="K15" s="16"/>
    </row>
    <row r="16" customFormat="1" ht="25" customHeight="1" spans="1:11">
      <c r="A16" s="16"/>
      <c r="B16" s="28"/>
      <c r="C16" s="23" t="s">
        <v>14</v>
      </c>
      <c r="D16" s="23">
        <v>36</v>
      </c>
      <c r="E16" s="24">
        <v>8696.4</v>
      </c>
      <c r="F16" s="23">
        <v>36</v>
      </c>
      <c r="G16" s="24">
        <v>8696.4</v>
      </c>
      <c r="H16" s="25">
        <f t="shared" si="6"/>
        <v>1350</v>
      </c>
      <c r="I16" s="25">
        <f t="shared" si="7"/>
        <v>450</v>
      </c>
      <c r="J16" s="25">
        <f>F16*50</f>
        <v>1800</v>
      </c>
      <c r="K16" s="16"/>
    </row>
    <row r="17" customFormat="1" ht="25" customHeight="1" spans="1:11">
      <c r="A17" s="16">
        <v>8</v>
      </c>
      <c r="B17" s="28" t="s">
        <v>21</v>
      </c>
      <c r="C17" s="23" t="s">
        <v>13</v>
      </c>
      <c r="D17" s="23">
        <v>12</v>
      </c>
      <c r="E17" s="24">
        <v>1240.43</v>
      </c>
      <c r="F17" s="23">
        <v>10</v>
      </c>
      <c r="G17" s="24">
        <v>1037.36</v>
      </c>
      <c r="H17" s="25">
        <f t="shared" si="6"/>
        <v>150</v>
      </c>
      <c r="I17" s="25">
        <f t="shared" si="7"/>
        <v>50</v>
      </c>
      <c r="J17" s="25">
        <f>F17*20</f>
        <v>200</v>
      </c>
      <c r="K17" s="16" t="s">
        <v>22</v>
      </c>
    </row>
    <row r="18" customFormat="1" ht="25" customHeight="1" spans="1:11">
      <c r="A18" s="16"/>
      <c r="B18" s="28"/>
      <c r="C18" s="23" t="s">
        <v>14</v>
      </c>
      <c r="D18" s="23">
        <v>12</v>
      </c>
      <c r="E18" s="24">
        <v>2792.06</v>
      </c>
      <c r="F18" s="23">
        <v>12</v>
      </c>
      <c r="G18" s="24">
        <v>2792.06</v>
      </c>
      <c r="H18" s="25">
        <f t="shared" si="6"/>
        <v>450</v>
      </c>
      <c r="I18" s="25">
        <f t="shared" si="7"/>
        <v>150</v>
      </c>
      <c r="J18" s="25">
        <f>F18*50</f>
        <v>600</v>
      </c>
      <c r="K18" s="16"/>
    </row>
    <row r="19" s="2" customFormat="1" ht="25" customHeight="1" spans="1:11">
      <c r="A19" s="29">
        <v>9</v>
      </c>
      <c r="B19" s="22" t="s">
        <v>23</v>
      </c>
      <c r="C19" s="23" t="s">
        <v>13</v>
      </c>
      <c r="D19" s="23">
        <v>52</v>
      </c>
      <c r="E19" s="30">
        <v>5672.46</v>
      </c>
      <c r="F19" s="23">
        <v>52</v>
      </c>
      <c r="G19" s="30">
        <v>5672.46</v>
      </c>
      <c r="H19" s="31">
        <f t="shared" si="6"/>
        <v>780</v>
      </c>
      <c r="I19" s="31">
        <f t="shared" si="7"/>
        <v>260</v>
      </c>
      <c r="J19" s="31">
        <f>F19*20</f>
        <v>1040</v>
      </c>
      <c r="K19" s="51"/>
    </row>
    <row r="20" s="3" customFormat="1" ht="25" customHeight="1" spans="1:12">
      <c r="A20" s="32"/>
      <c r="B20" s="27"/>
      <c r="C20" s="23" t="s">
        <v>14</v>
      </c>
      <c r="D20" s="23">
        <v>45</v>
      </c>
      <c r="E20" s="33">
        <v>9643.34</v>
      </c>
      <c r="F20" s="23">
        <v>45</v>
      </c>
      <c r="G20" s="33">
        <v>9643.34</v>
      </c>
      <c r="H20" s="34">
        <f t="shared" si="6"/>
        <v>1687.5</v>
      </c>
      <c r="I20" s="34">
        <f t="shared" si="7"/>
        <v>562.5</v>
      </c>
      <c r="J20" s="34">
        <f>F20*50</f>
        <v>2250</v>
      </c>
      <c r="K20" s="23"/>
      <c r="L20" s="2"/>
    </row>
    <row r="21" s="2" customFormat="1" ht="25" customHeight="1" spans="1:11">
      <c r="A21" s="29">
        <v>10</v>
      </c>
      <c r="B21" s="22" t="s">
        <v>24</v>
      </c>
      <c r="C21" s="23" t="s">
        <v>13</v>
      </c>
      <c r="D21" s="23">
        <v>608</v>
      </c>
      <c r="E21" s="30">
        <v>68001.7</v>
      </c>
      <c r="F21" s="23">
        <v>608</v>
      </c>
      <c r="G21" s="30">
        <v>68001.7</v>
      </c>
      <c r="H21" s="31">
        <f t="shared" si="6"/>
        <v>9120</v>
      </c>
      <c r="I21" s="31">
        <f t="shared" si="7"/>
        <v>3040</v>
      </c>
      <c r="J21" s="31">
        <f>F21*20</f>
        <v>12160</v>
      </c>
      <c r="K21" s="51"/>
    </row>
    <row r="22" s="2" customFormat="1" ht="25" customHeight="1" spans="1:11">
      <c r="A22" s="35"/>
      <c r="B22" s="27"/>
      <c r="C22" s="23" t="s">
        <v>14</v>
      </c>
      <c r="D22" s="23">
        <v>1051</v>
      </c>
      <c r="E22" s="30">
        <v>225125.93</v>
      </c>
      <c r="F22" s="23">
        <v>1051</v>
      </c>
      <c r="G22" s="30">
        <v>225125.93</v>
      </c>
      <c r="H22" s="31">
        <f t="shared" si="6"/>
        <v>39412.5</v>
      </c>
      <c r="I22" s="31">
        <f t="shared" si="7"/>
        <v>13137.5</v>
      </c>
      <c r="J22" s="31">
        <f>F22*50</f>
        <v>52550</v>
      </c>
      <c r="K22" s="51"/>
    </row>
    <row r="23" s="4" customFormat="1" ht="25" customHeight="1" spans="1:12">
      <c r="A23" s="36" t="s">
        <v>25</v>
      </c>
      <c r="B23" s="37"/>
      <c r="C23" s="36"/>
      <c r="D23" s="38">
        <f t="shared" ref="D23:J23" si="8">SUM(D3:D22)</f>
        <v>9000</v>
      </c>
      <c r="E23" s="39">
        <f t="shared" si="8"/>
        <v>1522859.31</v>
      </c>
      <c r="F23" s="38">
        <f t="shared" si="8"/>
        <v>8998</v>
      </c>
      <c r="G23" s="39">
        <f t="shared" si="8"/>
        <v>1522656.24</v>
      </c>
      <c r="H23" s="39">
        <f t="shared" si="8"/>
        <v>247470</v>
      </c>
      <c r="I23" s="39">
        <f t="shared" si="8"/>
        <v>82490</v>
      </c>
      <c r="J23" s="39">
        <f t="shared" si="8"/>
        <v>329960</v>
      </c>
      <c r="K23" s="52"/>
      <c r="L23"/>
    </row>
    <row r="24" s="5" customFormat="1" ht="25" customHeight="1" spans="1:12">
      <c r="A24" s="18">
        <v>11</v>
      </c>
      <c r="B24" s="28" t="s">
        <v>26</v>
      </c>
      <c r="C24" s="23" t="s">
        <v>27</v>
      </c>
      <c r="D24" s="23">
        <v>8</v>
      </c>
      <c r="E24" s="24">
        <v>1289</v>
      </c>
      <c r="F24" s="23">
        <v>8</v>
      </c>
      <c r="G24" s="24">
        <v>1289</v>
      </c>
      <c r="H24" s="40">
        <f t="shared" ref="H24:H29" si="9">J24*0.8</f>
        <v>128</v>
      </c>
      <c r="I24" s="40">
        <f t="shared" ref="I24:I29" si="10">J24*0.2</f>
        <v>32</v>
      </c>
      <c r="J24" s="40">
        <f>F24*20</f>
        <v>160</v>
      </c>
      <c r="K24" s="18"/>
      <c r="L24"/>
    </row>
    <row r="25" s="5" customFormat="1" ht="25" customHeight="1" spans="1:12">
      <c r="A25" s="18"/>
      <c r="B25" s="28"/>
      <c r="C25" s="23" t="s">
        <v>28</v>
      </c>
      <c r="D25" s="23">
        <v>17</v>
      </c>
      <c r="E25" s="24">
        <v>4462</v>
      </c>
      <c r="F25" s="23">
        <v>17</v>
      </c>
      <c r="G25" s="24">
        <v>4462</v>
      </c>
      <c r="H25" s="40">
        <f t="shared" si="9"/>
        <v>544</v>
      </c>
      <c r="I25" s="40">
        <f t="shared" si="10"/>
        <v>136</v>
      </c>
      <c r="J25" s="40">
        <f>F25*40</f>
        <v>680</v>
      </c>
      <c r="K25" s="18"/>
      <c r="L25"/>
    </row>
    <row r="26" s="5" customFormat="1" ht="25" customHeight="1" spans="1:12">
      <c r="A26" s="18"/>
      <c r="B26" s="28"/>
      <c r="C26" s="23" t="s">
        <v>29</v>
      </c>
      <c r="D26" s="23">
        <v>10</v>
      </c>
      <c r="E26" s="24">
        <v>6333</v>
      </c>
      <c r="F26" s="23">
        <v>9</v>
      </c>
      <c r="G26" s="24">
        <v>5833</v>
      </c>
      <c r="H26" s="40">
        <f t="shared" si="9"/>
        <v>720</v>
      </c>
      <c r="I26" s="40">
        <f t="shared" si="10"/>
        <v>180</v>
      </c>
      <c r="J26" s="40">
        <f>F26*100</f>
        <v>900</v>
      </c>
      <c r="K26" s="53" t="s">
        <v>30</v>
      </c>
      <c r="L26"/>
    </row>
    <row r="27" s="5" customFormat="1" ht="25" customHeight="1" spans="1:12">
      <c r="A27" s="18">
        <v>12</v>
      </c>
      <c r="B27" s="28" t="s">
        <v>31</v>
      </c>
      <c r="C27" s="23" t="s">
        <v>27</v>
      </c>
      <c r="D27" s="23">
        <v>3</v>
      </c>
      <c r="E27" s="41">
        <v>554</v>
      </c>
      <c r="F27" s="23">
        <v>3</v>
      </c>
      <c r="G27" s="41">
        <v>554</v>
      </c>
      <c r="H27" s="40">
        <f t="shared" si="9"/>
        <v>48</v>
      </c>
      <c r="I27" s="40">
        <f t="shared" si="10"/>
        <v>12</v>
      </c>
      <c r="J27" s="40">
        <f>F27*20</f>
        <v>60</v>
      </c>
      <c r="K27" s="18"/>
      <c r="L27"/>
    </row>
    <row r="28" s="5" customFormat="1" ht="25" customHeight="1" spans="1:12">
      <c r="A28" s="18"/>
      <c r="B28" s="28"/>
      <c r="C28" s="23" t="s">
        <v>28</v>
      </c>
      <c r="D28" s="23">
        <v>2</v>
      </c>
      <c r="E28" s="41">
        <v>1423</v>
      </c>
      <c r="F28" s="23">
        <v>2</v>
      </c>
      <c r="G28" s="41">
        <v>1423</v>
      </c>
      <c r="H28" s="40">
        <f t="shared" si="9"/>
        <v>64</v>
      </c>
      <c r="I28" s="40">
        <f t="shared" si="10"/>
        <v>16</v>
      </c>
      <c r="J28" s="40">
        <f>F28*40</f>
        <v>80</v>
      </c>
      <c r="K28" s="18"/>
      <c r="L28"/>
    </row>
    <row r="29" s="5" customFormat="1" ht="25" customHeight="1" spans="1:12">
      <c r="A29" s="18"/>
      <c r="B29" s="28"/>
      <c r="C29" s="23" t="s">
        <v>29</v>
      </c>
      <c r="D29" s="23">
        <v>8</v>
      </c>
      <c r="E29" s="41">
        <v>7801</v>
      </c>
      <c r="F29" s="23">
        <v>8</v>
      </c>
      <c r="G29" s="41">
        <v>7801</v>
      </c>
      <c r="H29" s="40">
        <f t="shared" si="9"/>
        <v>640</v>
      </c>
      <c r="I29" s="40">
        <f t="shared" si="10"/>
        <v>160</v>
      </c>
      <c r="J29" s="40">
        <f>F29*100</f>
        <v>800</v>
      </c>
      <c r="K29" s="18"/>
      <c r="L29"/>
    </row>
    <row r="30" customFormat="1" ht="25" customHeight="1" spans="1:11">
      <c r="A30" s="16">
        <v>13</v>
      </c>
      <c r="B30" s="28" t="s">
        <v>32</v>
      </c>
      <c r="C30" s="23" t="s">
        <v>27</v>
      </c>
      <c r="D30" s="23">
        <v>6</v>
      </c>
      <c r="E30" s="24">
        <v>835</v>
      </c>
      <c r="F30" s="23">
        <v>6</v>
      </c>
      <c r="G30" s="24">
        <v>835</v>
      </c>
      <c r="H30" s="25">
        <f t="shared" ref="H30:H36" si="11">J30*0.8</f>
        <v>96</v>
      </c>
      <c r="I30" s="25">
        <f t="shared" ref="I30:I36" si="12">J30*0.2</f>
        <v>24</v>
      </c>
      <c r="J30" s="25">
        <f>F30*20</f>
        <v>120</v>
      </c>
      <c r="K30" s="16"/>
    </row>
    <row r="31" customFormat="1" ht="25" customHeight="1" spans="1:11">
      <c r="A31" s="16"/>
      <c r="B31" s="28"/>
      <c r="C31" s="23" t="s">
        <v>28</v>
      </c>
      <c r="D31" s="23">
        <v>9</v>
      </c>
      <c r="E31" s="24">
        <v>2731</v>
      </c>
      <c r="F31" s="23">
        <v>9</v>
      </c>
      <c r="G31" s="24">
        <v>2731</v>
      </c>
      <c r="H31" s="25">
        <f t="shared" si="11"/>
        <v>288</v>
      </c>
      <c r="I31" s="25">
        <f t="shared" si="12"/>
        <v>72</v>
      </c>
      <c r="J31" s="25">
        <f>F31*40</f>
        <v>360</v>
      </c>
      <c r="K31" s="16"/>
    </row>
    <row r="32" customFormat="1" ht="25" customHeight="1" spans="1:11">
      <c r="A32" s="16"/>
      <c r="B32" s="28"/>
      <c r="C32" s="23" t="s">
        <v>29</v>
      </c>
      <c r="D32" s="23">
        <v>21</v>
      </c>
      <c r="E32" s="24">
        <v>12430</v>
      </c>
      <c r="F32" s="23">
        <v>21</v>
      </c>
      <c r="G32" s="24">
        <v>12430</v>
      </c>
      <c r="H32" s="25">
        <f t="shared" si="11"/>
        <v>1680</v>
      </c>
      <c r="I32" s="25">
        <f t="shared" si="12"/>
        <v>420</v>
      </c>
      <c r="J32" s="25">
        <f>F32*100</f>
        <v>2100</v>
      </c>
      <c r="K32" s="53"/>
    </row>
    <row r="33" s="5" customFormat="1" ht="25" customHeight="1" spans="1:12">
      <c r="A33" s="42">
        <v>14</v>
      </c>
      <c r="B33" s="22" t="s">
        <v>33</v>
      </c>
      <c r="C33" s="23" t="s">
        <v>27</v>
      </c>
      <c r="D33" s="23">
        <v>1</v>
      </c>
      <c r="E33" s="41">
        <v>100</v>
      </c>
      <c r="F33" s="23">
        <v>1</v>
      </c>
      <c r="G33" s="41">
        <v>100</v>
      </c>
      <c r="H33" s="40">
        <f t="shared" si="11"/>
        <v>16</v>
      </c>
      <c r="I33" s="40">
        <f t="shared" si="12"/>
        <v>4</v>
      </c>
      <c r="J33" s="40">
        <f>F33*20</f>
        <v>20</v>
      </c>
      <c r="K33" s="18"/>
      <c r="L33"/>
    </row>
    <row r="34" customFormat="1" ht="25" customHeight="1" spans="1:11">
      <c r="A34" s="16"/>
      <c r="B34" s="28"/>
      <c r="C34" s="23" t="s">
        <v>28</v>
      </c>
      <c r="D34" s="23">
        <v>1</v>
      </c>
      <c r="E34" s="24">
        <v>200</v>
      </c>
      <c r="F34" s="23">
        <v>1</v>
      </c>
      <c r="G34" s="24">
        <v>200</v>
      </c>
      <c r="H34" s="25">
        <f t="shared" si="11"/>
        <v>32</v>
      </c>
      <c r="I34" s="25">
        <f t="shared" si="12"/>
        <v>8</v>
      </c>
      <c r="J34" s="25">
        <f>F34*40</f>
        <v>40</v>
      </c>
      <c r="K34" s="16"/>
    </row>
    <row r="35" s="5" customFormat="1" ht="25" customHeight="1" spans="1:12">
      <c r="A35" s="43"/>
      <c r="B35" s="44"/>
      <c r="C35" s="23" t="s">
        <v>29</v>
      </c>
      <c r="D35" s="23">
        <v>7</v>
      </c>
      <c r="E35" s="41">
        <v>8266</v>
      </c>
      <c r="F35" s="23">
        <v>7</v>
      </c>
      <c r="G35" s="41">
        <v>8266</v>
      </c>
      <c r="H35" s="40">
        <f t="shared" si="11"/>
        <v>560</v>
      </c>
      <c r="I35" s="40">
        <f t="shared" si="12"/>
        <v>140</v>
      </c>
      <c r="J35" s="40">
        <f>F35*100</f>
        <v>700</v>
      </c>
      <c r="K35" s="18"/>
      <c r="L35"/>
    </row>
    <row r="36" customFormat="1" ht="25" customHeight="1" spans="1:11">
      <c r="A36" s="21">
        <v>15</v>
      </c>
      <c r="B36" s="22" t="s">
        <v>34</v>
      </c>
      <c r="C36" s="23" t="s">
        <v>29</v>
      </c>
      <c r="D36" s="23">
        <v>2</v>
      </c>
      <c r="E36" s="24">
        <v>1008</v>
      </c>
      <c r="F36" s="23">
        <v>2</v>
      </c>
      <c r="G36" s="24">
        <v>1008</v>
      </c>
      <c r="H36" s="25">
        <f t="shared" si="11"/>
        <v>160</v>
      </c>
      <c r="I36" s="25">
        <f t="shared" si="12"/>
        <v>40</v>
      </c>
      <c r="J36" s="25">
        <f>F36*100</f>
        <v>200</v>
      </c>
      <c r="K36" s="16"/>
    </row>
    <row r="37" customFormat="1" ht="25" customHeight="1" spans="1:11">
      <c r="A37" s="16">
        <v>16</v>
      </c>
      <c r="B37" s="28" t="s">
        <v>35</v>
      </c>
      <c r="C37" s="23" t="s">
        <v>27</v>
      </c>
      <c r="D37" s="23">
        <v>172</v>
      </c>
      <c r="E37" s="24">
        <v>22708</v>
      </c>
      <c r="F37" s="23">
        <v>172</v>
      </c>
      <c r="G37" s="24">
        <v>22708</v>
      </c>
      <c r="H37" s="25">
        <f t="shared" ref="H37:H46" si="13">J37*0.8</f>
        <v>2752</v>
      </c>
      <c r="I37" s="25">
        <f t="shared" ref="I37:I46" si="14">J37*0.2</f>
        <v>688</v>
      </c>
      <c r="J37" s="25">
        <f>F37*20</f>
        <v>3440</v>
      </c>
      <c r="K37" s="16"/>
    </row>
    <row r="38" customFormat="1" ht="25" customHeight="1" spans="1:11">
      <c r="A38" s="16"/>
      <c r="B38" s="28"/>
      <c r="C38" s="23" t="s">
        <v>28</v>
      </c>
      <c r="D38" s="23">
        <v>233</v>
      </c>
      <c r="E38" s="24">
        <v>57690.7</v>
      </c>
      <c r="F38" s="23">
        <v>233</v>
      </c>
      <c r="G38" s="24">
        <v>57690.7</v>
      </c>
      <c r="H38" s="25">
        <f t="shared" si="13"/>
        <v>7456</v>
      </c>
      <c r="I38" s="25">
        <f t="shared" si="14"/>
        <v>1864</v>
      </c>
      <c r="J38" s="25">
        <f>F38*40</f>
        <v>9320</v>
      </c>
      <c r="K38" s="16"/>
    </row>
    <row r="39" customFormat="1" ht="25" customHeight="1" spans="1:11">
      <c r="A39" s="16"/>
      <c r="B39" s="28"/>
      <c r="C39" s="23" t="s">
        <v>29</v>
      </c>
      <c r="D39" s="23">
        <v>94</v>
      </c>
      <c r="E39" s="24">
        <v>54277.1</v>
      </c>
      <c r="F39" s="23">
        <v>94</v>
      </c>
      <c r="G39" s="24">
        <v>54277.1</v>
      </c>
      <c r="H39" s="25">
        <f t="shared" si="13"/>
        <v>7520</v>
      </c>
      <c r="I39" s="25">
        <f t="shared" si="14"/>
        <v>1880</v>
      </c>
      <c r="J39" s="25">
        <f>F39*100</f>
        <v>9400</v>
      </c>
      <c r="K39" s="16"/>
    </row>
    <row r="40" customFormat="1" ht="25" customHeight="1" spans="1:11">
      <c r="A40" s="16">
        <v>17</v>
      </c>
      <c r="B40" s="28" t="s">
        <v>36</v>
      </c>
      <c r="C40" s="23" t="s">
        <v>27</v>
      </c>
      <c r="D40" s="23">
        <v>37</v>
      </c>
      <c r="E40" s="24">
        <v>5283</v>
      </c>
      <c r="F40" s="23">
        <v>35</v>
      </c>
      <c r="G40" s="24">
        <v>5083</v>
      </c>
      <c r="H40" s="25">
        <f t="shared" si="13"/>
        <v>560</v>
      </c>
      <c r="I40" s="25">
        <f t="shared" si="14"/>
        <v>140</v>
      </c>
      <c r="J40" s="25">
        <f>F40*20</f>
        <v>700</v>
      </c>
      <c r="K40" s="53" t="s">
        <v>37</v>
      </c>
    </row>
    <row r="41" customFormat="1" ht="25" customHeight="1" spans="1:11">
      <c r="A41" s="16"/>
      <c r="B41" s="28"/>
      <c r="C41" s="23" t="s">
        <v>28</v>
      </c>
      <c r="D41" s="23">
        <v>29</v>
      </c>
      <c r="E41" s="24">
        <v>7075</v>
      </c>
      <c r="F41" s="23">
        <v>29</v>
      </c>
      <c r="G41" s="24">
        <v>7075</v>
      </c>
      <c r="H41" s="25">
        <f t="shared" si="13"/>
        <v>928</v>
      </c>
      <c r="I41" s="25">
        <f t="shared" si="14"/>
        <v>232</v>
      </c>
      <c r="J41" s="25">
        <f t="shared" ref="J41:J46" si="15">F41*40</f>
        <v>1160</v>
      </c>
      <c r="K41" s="16"/>
    </row>
    <row r="42" customFormat="1" ht="25" customHeight="1" spans="1:11">
      <c r="A42" s="16"/>
      <c r="B42" s="28"/>
      <c r="C42" s="23" t="s">
        <v>29</v>
      </c>
      <c r="D42" s="23">
        <v>8</v>
      </c>
      <c r="E42" s="24">
        <v>4238</v>
      </c>
      <c r="F42" s="23">
        <v>8</v>
      </c>
      <c r="G42" s="24">
        <v>4238</v>
      </c>
      <c r="H42" s="25">
        <f t="shared" si="13"/>
        <v>640</v>
      </c>
      <c r="I42" s="25">
        <f t="shared" si="14"/>
        <v>160</v>
      </c>
      <c r="J42" s="25">
        <f>F42*100</f>
        <v>800</v>
      </c>
      <c r="K42" s="16"/>
    </row>
    <row r="43" customFormat="1" ht="25" customHeight="1" spans="1:11">
      <c r="A43" s="16">
        <v>18</v>
      </c>
      <c r="B43" s="28" t="s">
        <v>38</v>
      </c>
      <c r="C43" s="23" t="s">
        <v>27</v>
      </c>
      <c r="D43" s="23">
        <v>9</v>
      </c>
      <c r="E43" s="24">
        <v>1348</v>
      </c>
      <c r="F43" s="23">
        <v>9</v>
      </c>
      <c r="G43" s="24">
        <v>1348</v>
      </c>
      <c r="H43" s="25">
        <f t="shared" si="13"/>
        <v>144</v>
      </c>
      <c r="I43" s="25">
        <f t="shared" si="14"/>
        <v>36</v>
      </c>
      <c r="J43" s="25">
        <f>F43*20</f>
        <v>180</v>
      </c>
      <c r="K43" s="16"/>
    </row>
    <row r="44" customFormat="1" ht="25" customHeight="1" spans="1:11">
      <c r="A44" s="16"/>
      <c r="B44" s="28"/>
      <c r="C44" s="23" t="s">
        <v>28</v>
      </c>
      <c r="D44" s="23">
        <v>10</v>
      </c>
      <c r="E44" s="24">
        <v>2876</v>
      </c>
      <c r="F44" s="23">
        <v>10</v>
      </c>
      <c r="G44" s="24">
        <v>2876</v>
      </c>
      <c r="H44" s="25">
        <f t="shared" si="13"/>
        <v>320</v>
      </c>
      <c r="I44" s="25">
        <f t="shared" si="14"/>
        <v>80</v>
      </c>
      <c r="J44" s="25">
        <f t="shared" si="15"/>
        <v>400</v>
      </c>
      <c r="K44" s="16"/>
    </row>
    <row r="45" customFormat="1" ht="25" customHeight="1" spans="1:11">
      <c r="A45" s="16"/>
      <c r="B45" s="28"/>
      <c r="C45" s="23" t="s">
        <v>29</v>
      </c>
      <c r="D45" s="23">
        <v>2</v>
      </c>
      <c r="E45" s="24">
        <v>1056</v>
      </c>
      <c r="F45" s="23">
        <v>2</v>
      </c>
      <c r="G45" s="24">
        <v>1056</v>
      </c>
      <c r="H45" s="25">
        <f t="shared" si="13"/>
        <v>160</v>
      </c>
      <c r="I45" s="25">
        <f t="shared" si="14"/>
        <v>40</v>
      </c>
      <c r="J45" s="25">
        <f>F45*100</f>
        <v>200</v>
      </c>
      <c r="K45" s="16"/>
    </row>
    <row r="46" s="5" customFormat="1" ht="25" customHeight="1" spans="1:12">
      <c r="A46" s="42">
        <v>19</v>
      </c>
      <c r="B46" s="22" t="s">
        <v>39</v>
      </c>
      <c r="C46" s="23" t="s">
        <v>28</v>
      </c>
      <c r="D46" s="23">
        <v>1</v>
      </c>
      <c r="E46" s="24">
        <v>352</v>
      </c>
      <c r="F46" s="23">
        <v>1</v>
      </c>
      <c r="G46" s="24">
        <v>352</v>
      </c>
      <c r="H46" s="25">
        <f t="shared" si="13"/>
        <v>32</v>
      </c>
      <c r="I46" s="25">
        <f t="shared" si="14"/>
        <v>8</v>
      </c>
      <c r="J46" s="25">
        <f t="shared" si="15"/>
        <v>40</v>
      </c>
      <c r="K46" s="18"/>
      <c r="L46"/>
    </row>
    <row r="47" customFormat="1" ht="25" customHeight="1" spans="1:11">
      <c r="A47" s="43"/>
      <c r="B47" s="44"/>
      <c r="C47" s="23" t="s">
        <v>29</v>
      </c>
      <c r="D47" s="23">
        <v>10</v>
      </c>
      <c r="E47" s="24">
        <v>5747</v>
      </c>
      <c r="F47" s="23">
        <v>10</v>
      </c>
      <c r="G47" s="24">
        <v>5747</v>
      </c>
      <c r="H47" s="25">
        <f t="shared" ref="H47:H58" si="16">J47*0.8</f>
        <v>800</v>
      </c>
      <c r="I47" s="25">
        <f t="shared" ref="I47:I58" si="17">J47*0.2</f>
        <v>200</v>
      </c>
      <c r="J47" s="25">
        <f>F47*100</f>
        <v>1000</v>
      </c>
      <c r="K47" s="16"/>
    </row>
    <row r="48" customFormat="1" ht="25" customHeight="1" spans="1:11">
      <c r="A48" s="16">
        <v>20</v>
      </c>
      <c r="B48" s="28" t="s">
        <v>40</v>
      </c>
      <c r="C48" s="23" t="s">
        <v>27</v>
      </c>
      <c r="D48" s="23">
        <v>14</v>
      </c>
      <c r="E48" s="24">
        <v>1923</v>
      </c>
      <c r="F48" s="23">
        <v>14</v>
      </c>
      <c r="G48" s="24">
        <v>1923</v>
      </c>
      <c r="H48" s="25">
        <f t="shared" si="16"/>
        <v>224</v>
      </c>
      <c r="I48" s="25">
        <f t="shared" si="17"/>
        <v>56</v>
      </c>
      <c r="J48" s="25">
        <f>F48*20</f>
        <v>280</v>
      </c>
      <c r="K48" s="16"/>
    </row>
    <row r="49" customFormat="1" ht="25" customHeight="1" spans="1:11">
      <c r="A49" s="16"/>
      <c r="B49" s="28"/>
      <c r="C49" s="23" t="s">
        <v>28</v>
      </c>
      <c r="D49" s="23">
        <v>24</v>
      </c>
      <c r="E49" s="24">
        <v>5979</v>
      </c>
      <c r="F49" s="23">
        <v>24</v>
      </c>
      <c r="G49" s="24">
        <v>5979</v>
      </c>
      <c r="H49" s="25">
        <f t="shared" si="16"/>
        <v>768</v>
      </c>
      <c r="I49" s="25">
        <f t="shared" si="17"/>
        <v>192</v>
      </c>
      <c r="J49" s="25">
        <f>F49*40</f>
        <v>960</v>
      </c>
      <c r="K49" s="16"/>
    </row>
    <row r="50" customFormat="1" ht="25" customHeight="1" spans="1:11">
      <c r="A50" s="16"/>
      <c r="B50" s="28"/>
      <c r="C50" s="23" t="s">
        <v>29</v>
      </c>
      <c r="D50" s="23">
        <v>5</v>
      </c>
      <c r="E50" s="24">
        <v>2704</v>
      </c>
      <c r="F50" s="23">
        <v>5</v>
      </c>
      <c r="G50" s="24">
        <v>2704</v>
      </c>
      <c r="H50" s="25">
        <f t="shared" si="16"/>
        <v>400</v>
      </c>
      <c r="I50" s="25">
        <f t="shared" si="17"/>
        <v>100</v>
      </c>
      <c r="J50" s="25">
        <f>F50*100</f>
        <v>500</v>
      </c>
      <c r="K50" s="16"/>
    </row>
    <row r="51" customFormat="1" ht="25" customHeight="1" spans="1:11">
      <c r="A51" s="16">
        <v>21</v>
      </c>
      <c r="B51" s="28" t="s">
        <v>41</v>
      </c>
      <c r="C51" s="23" t="s">
        <v>27</v>
      </c>
      <c r="D51" s="23">
        <v>28</v>
      </c>
      <c r="E51" s="24">
        <v>3759</v>
      </c>
      <c r="F51" s="23">
        <v>28</v>
      </c>
      <c r="G51" s="24">
        <v>3759</v>
      </c>
      <c r="H51" s="25">
        <f t="shared" si="16"/>
        <v>448</v>
      </c>
      <c r="I51" s="25">
        <f t="shared" si="17"/>
        <v>112</v>
      </c>
      <c r="J51" s="25">
        <f>F51*20</f>
        <v>560</v>
      </c>
      <c r="K51" s="16"/>
    </row>
    <row r="52" customFormat="1" ht="25" customHeight="1" spans="1:11">
      <c r="A52" s="16"/>
      <c r="B52" s="28"/>
      <c r="C52" s="23" t="s">
        <v>28</v>
      </c>
      <c r="D52" s="23">
        <v>46</v>
      </c>
      <c r="E52" s="24">
        <v>10550.5</v>
      </c>
      <c r="F52" s="23">
        <v>46</v>
      </c>
      <c r="G52" s="24">
        <v>10550.5</v>
      </c>
      <c r="H52" s="25">
        <f t="shared" si="16"/>
        <v>1472</v>
      </c>
      <c r="I52" s="25">
        <f t="shared" si="17"/>
        <v>368</v>
      </c>
      <c r="J52" s="25">
        <f>F52*40</f>
        <v>1840</v>
      </c>
      <c r="K52" s="16"/>
    </row>
    <row r="53" customFormat="1" ht="25" customHeight="1" spans="1:11">
      <c r="A53" s="16"/>
      <c r="B53" s="28"/>
      <c r="C53" s="23" t="s">
        <v>29</v>
      </c>
      <c r="D53" s="23">
        <v>101</v>
      </c>
      <c r="E53" s="24">
        <v>52001.2</v>
      </c>
      <c r="F53" s="23">
        <v>101</v>
      </c>
      <c r="G53" s="24">
        <v>52001.2</v>
      </c>
      <c r="H53" s="25">
        <f t="shared" si="16"/>
        <v>8080</v>
      </c>
      <c r="I53" s="25">
        <f t="shared" si="17"/>
        <v>2020</v>
      </c>
      <c r="J53" s="25">
        <f>F53*100</f>
        <v>10100</v>
      </c>
      <c r="K53" s="16"/>
    </row>
    <row r="54" customFormat="1" ht="25" customHeight="1" spans="1:11">
      <c r="A54" s="21">
        <v>22</v>
      </c>
      <c r="B54" s="22" t="s">
        <v>42</v>
      </c>
      <c r="C54" s="23" t="s">
        <v>27</v>
      </c>
      <c r="D54" s="23">
        <v>7</v>
      </c>
      <c r="E54" s="24">
        <v>1163</v>
      </c>
      <c r="F54" s="23">
        <v>7</v>
      </c>
      <c r="G54" s="24">
        <v>1163</v>
      </c>
      <c r="H54" s="25">
        <f t="shared" si="16"/>
        <v>112</v>
      </c>
      <c r="I54" s="25">
        <f t="shared" si="17"/>
        <v>28</v>
      </c>
      <c r="J54" s="25">
        <f>F54*20</f>
        <v>140</v>
      </c>
      <c r="K54" s="16"/>
    </row>
    <row r="55" customFormat="1" ht="25" customHeight="1" spans="1:11">
      <c r="A55" s="26"/>
      <c r="B55" s="27"/>
      <c r="C55" s="23" t="s">
        <v>28</v>
      </c>
      <c r="D55" s="23">
        <v>14</v>
      </c>
      <c r="E55" s="24">
        <v>3537.3</v>
      </c>
      <c r="F55" s="23">
        <v>14</v>
      </c>
      <c r="G55" s="24">
        <v>3537.3</v>
      </c>
      <c r="H55" s="25">
        <f t="shared" si="16"/>
        <v>448</v>
      </c>
      <c r="I55" s="25">
        <f t="shared" si="17"/>
        <v>112</v>
      </c>
      <c r="J55" s="25">
        <f>F55*40</f>
        <v>560</v>
      </c>
      <c r="K55" s="16"/>
    </row>
    <row r="56" customFormat="1" ht="25" customHeight="1" spans="1:11">
      <c r="A56" s="45"/>
      <c r="B56" s="44"/>
      <c r="C56" s="23" t="s">
        <v>29</v>
      </c>
      <c r="D56" s="23">
        <v>2</v>
      </c>
      <c r="E56" s="24">
        <v>1049.22</v>
      </c>
      <c r="F56" s="23">
        <v>2</v>
      </c>
      <c r="G56" s="24">
        <v>1049.22</v>
      </c>
      <c r="H56" s="25">
        <f t="shared" si="16"/>
        <v>160</v>
      </c>
      <c r="I56" s="25">
        <f t="shared" si="17"/>
        <v>40</v>
      </c>
      <c r="J56" s="25">
        <f>F56*100</f>
        <v>200</v>
      </c>
      <c r="K56" s="16"/>
    </row>
    <row r="57" customFormat="1" ht="25" customHeight="1" spans="1:11">
      <c r="A57" s="16">
        <v>23</v>
      </c>
      <c r="B57" s="28" t="s">
        <v>43</v>
      </c>
      <c r="C57" s="23" t="s">
        <v>27</v>
      </c>
      <c r="D57" s="23">
        <v>6</v>
      </c>
      <c r="E57" s="24">
        <v>831</v>
      </c>
      <c r="F57" s="23">
        <v>6</v>
      </c>
      <c r="G57" s="24">
        <v>831</v>
      </c>
      <c r="H57" s="25">
        <f t="shared" si="16"/>
        <v>96</v>
      </c>
      <c r="I57" s="25">
        <f t="shared" si="17"/>
        <v>24</v>
      </c>
      <c r="J57" s="25">
        <f>F57*20</f>
        <v>120</v>
      </c>
      <c r="K57" s="16"/>
    </row>
    <row r="58" s="5" customFormat="1" ht="25" customHeight="1" spans="1:12">
      <c r="A58" s="26">
        <v>24</v>
      </c>
      <c r="B58" s="27" t="s">
        <v>44</v>
      </c>
      <c r="C58" s="23" t="s">
        <v>27</v>
      </c>
      <c r="D58" s="23">
        <v>4</v>
      </c>
      <c r="E58" s="24">
        <v>405</v>
      </c>
      <c r="F58" s="23">
        <v>4</v>
      </c>
      <c r="G58" s="24">
        <v>405</v>
      </c>
      <c r="H58" s="25">
        <f t="shared" ref="H58:H63" si="18">J58*0.8</f>
        <v>64</v>
      </c>
      <c r="I58" s="25">
        <f t="shared" ref="I58:I63" si="19">J58*0.2</f>
        <v>16</v>
      </c>
      <c r="J58" s="25">
        <f>F58*20</f>
        <v>80</v>
      </c>
      <c r="K58" s="18"/>
      <c r="L58"/>
    </row>
    <row r="59" customFormat="1" ht="25" customHeight="1" spans="1:11">
      <c r="A59" s="26"/>
      <c r="B59" s="27"/>
      <c r="C59" s="23" t="s">
        <v>28</v>
      </c>
      <c r="D59" s="23">
        <v>5</v>
      </c>
      <c r="E59" s="24">
        <v>1100</v>
      </c>
      <c r="F59" s="23">
        <v>5</v>
      </c>
      <c r="G59" s="24">
        <v>1100</v>
      </c>
      <c r="H59" s="25">
        <f t="shared" si="18"/>
        <v>160</v>
      </c>
      <c r="I59" s="25">
        <f t="shared" si="19"/>
        <v>40</v>
      </c>
      <c r="J59" s="25">
        <f>F59*40</f>
        <v>200</v>
      </c>
      <c r="K59" s="16"/>
    </row>
    <row r="60" customFormat="1" ht="25" customHeight="1" spans="1:11">
      <c r="A60" s="45"/>
      <c r="B60" s="44"/>
      <c r="C60" s="23" t="s">
        <v>29</v>
      </c>
      <c r="D60" s="23">
        <v>13</v>
      </c>
      <c r="E60" s="24">
        <v>7070</v>
      </c>
      <c r="F60" s="23">
        <v>13</v>
      </c>
      <c r="G60" s="24">
        <v>7070</v>
      </c>
      <c r="H60" s="25">
        <f t="shared" si="18"/>
        <v>1040</v>
      </c>
      <c r="I60" s="25">
        <f t="shared" si="19"/>
        <v>260</v>
      </c>
      <c r="J60" s="25">
        <f>F60*100</f>
        <v>1300</v>
      </c>
      <c r="K60" s="16"/>
    </row>
    <row r="61" s="5" customFormat="1" ht="25" customHeight="1" spans="1:11">
      <c r="A61" s="46">
        <v>25</v>
      </c>
      <c r="B61" s="27" t="s">
        <v>45</v>
      </c>
      <c r="C61" s="23" t="s">
        <v>28</v>
      </c>
      <c r="D61" s="23">
        <v>7</v>
      </c>
      <c r="E61" s="41">
        <v>2358</v>
      </c>
      <c r="F61" s="23">
        <v>7</v>
      </c>
      <c r="G61" s="41">
        <v>2358</v>
      </c>
      <c r="H61" s="40">
        <f t="shared" si="18"/>
        <v>224</v>
      </c>
      <c r="I61" s="40">
        <f t="shared" si="19"/>
        <v>56</v>
      </c>
      <c r="J61" s="40">
        <f>F61*40</f>
        <v>280</v>
      </c>
      <c r="K61" s="54"/>
    </row>
    <row r="62" s="5" customFormat="1" ht="25" customHeight="1" spans="1:11">
      <c r="A62" s="46"/>
      <c r="B62" s="27"/>
      <c r="C62" s="23" t="s">
        <v>29</v>
      </c>
      <c r="D62" s="23">
        <v>16</v>
      </c>
      <c r="E62" s="41">
        <v>9508</v>
      </c>
      <c r="F62" s="23">
        <v>16</v>
      </c>
      <c r="G62" s="41">
        <v>9508</v>
      </c>
      <c r="H62" s="40">
        <f t="shared" si="18"/>
        <v>1280</v>
      </c>
      <c r="I62" s="40">
        <f t="shared" si="19"/>
        <v>320</v>
      </c>
      <c r="J62" s="40">
        <f>F62*100</f>
        <v>1600</v>
      </c>
      <c r="K62" s="18"/>
    </row>
    <row r="63" s="4" customFormat="1" ht="25" customHeight="1" spans="1:12">
      <c r="A63" s="36" t="s">
        <v>25</v>
      </c>
      <c r="B63" s="37"/>
      <c r="C63" s="36"/>
      <c r="D63" s="47">
        <f t="shared" ref="D63:J63" si="20">SUM(D24:D62)</f>
        <v>992</v>
      </c>
      <c r="E63" s="48">
        <f t="shared" si="20"/>
        <v>314021.02</v>
      </c>
      <c r="F63" s="47">
        <f t="shared" si="20"/>
        <v>989</v>
      </c>
      <c r="G63" s="48">
        <f t="shared" si="20"/>
        <v>313321.02</v>
      </c>
      <c r="H63" s="48">
        <f t="shared" si="20"/>
        <v>41264</v>
      </c>
      <c r="I63" s="48">
        <f t="shared" si="20"/>
        <v>10316</v>
      </c>
      <c r="J63" s="48">
        <f t="shared" si="20"/>
        <v>51580</v>
      </c>
      <c r="K63" s="52"/>
      <c r="L63"/>
    </row>
    <row r="64" s="4" customFormat="1" ht="25" customHeight="1" spans="1:12">
      <c r="A64" s="36" t="s">
        <v>46</v>
      </c>
      <c r="B64" s="37"/>
      <c r="C64" s="36"/>
      <c r="D64" s="47">
        <f>D23+D63</f>
        <v>9992</v>
      </c>
      <c r="E64" s="48">
        <f>E23+E63</f>
        <v>1836880.33</v>
      </c>
      <c r="F64" s="47" t="e">
        <f>F23+F63+#REF!</f>
        <v>#REF!</v>
      </c>
      <c r="G64" s="48">
        <f>G23+G63</f>
        <v>1835977.26</v>
      </c>
      <c r="H64" s="48">
        <f>H23+H63</f>
        <v>288734</v>
      </c>
      <c r="I64" s="48">
        <f>I23+I63</f>
        <v>92806</v>
      </c>
      <c r="J64" s="48">
        <f>J23+J63</f>
        <v>381540</v>
      </c>
      <c r="K64" s="39"/>
      <c r="L64"/>
    </row>
    <row r="71" spans="6:8">
      <c r="F71"/>
      <c r="G71"/>
      <c r="H71"/>
    </row>
    <row r="72" spans="6:8">
      <c r="F72"/>
      <c r="G72"/>
      <c r="H72"/>
    </row>
    <row r="73" spans="6:8">
      <c r="F73"/>
      <c r="G73"/>
      <c r="H73"/>
    </row>
    <row r="74" spans="6:8">
      <c r="F74"/>
      <c r="G74"/>
      <c r="H74"/>
    </row>
    <row r="75" spans="6:8">
      <c r="F75"/>
      <c r="G75"/>
      <c r="H75"/>
    </row>
    <row r="76" spans="6:8">
      <c r="F76"/>
      <c r="G76"/>
      <c r="H76"/>
    </row>
    <row r="77" spans="6:8">
      <c r="F77"/>
      <c r="G77"/>
      <c r="H77"/>
    </row>
    <row r="78" spans="6:8">
      <c r="F78"/>
      <c r="G78"/>
      <c r="H78"/>
    </row>
    <row r="79" spans="6:8">
      <c r="F79"/>
      <c r="G79"/>
      <c r="H79"/>
    </row>
    <row r="80" spans="6:8">
      <c r="F80"/>
      <c r="G80"/>
      <c r="H80"/>
    </row>
    <row r="81" spans="6:8">
      <c r="F81"/>
      <c r="G81"/>
      <c r="H81"/>
    </row>
    <row r="82" spans="6:8">
      <c r="F82"/>
      <c r="G82"/>
      <c r="H82"/>
    </row>
    <row r="83" spans="6:8">
      <c r="F83"/>
      <c r="G83"/>
      <c r="H83"/>
    </row>
  </sheetData>
  <mergeCells count="50">
    <mergeCell ref="A1:K1"/>
    <mergeCell ref="A23:C23"/>
    <mergeCell ref="A63:C63"/>
    <mergeCell ref="A64:C64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4:A26"/>
    <mergeCell ref="A27:A29"/>
    <mergeCell ref="A30:A32"/>
    <mergeCell ref="A33:A35"/>
    <mergeCell ref="A37:A39"/>
    <mergeCell ref="A40:A42"/>
    <mergeCell ref="A43:A45"/>
    <mergeCell ref="A46:A47"/>
    <mergeCell ref="A48:A50"/>
    <mergeCell ref="A51:A53"/>
    <mergeCell ref="A54:A56"/>
    <mergeCell ref="A58:A60"/>
    <mergeCell ref="A61:A6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4:B26"/>
    <mergeCell ref="B27:B29"/>
    <mergeCell ref="B30:B32"/>
    <mergeCell ref="B33:B35"/>
    <mergeCell ref="B37:B39"/>
    <mergeCell ref="B40:B42"/>
    <mergeCell ref="B43:B45"/>
    <mergeCell ref="B46:B47"/>
    <mergeCell ref="B48:B50"/>
    <mergeCell ref="B51:B53"/>
    <mergeCell ref="B54:B56"/>
    <mergeCell ref="B58:B60"/>
    <mergeCell ref="B61:B62"/>
  </mergeCells>
  <pageMargins left="0.751388888888889" right="0.550694444444444" top="0.786805555555556" bottom="0.550694444444444" header="0.5" footer="0.393055555555556"/>
  <pageSetup paperSize="9" scale="74" fitToHeight="0" orientation="landscape" horizontalDpi="600"/>
  <headerFooter>
    <oddFooter>&amp;C&amp;P+8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2023-05-09T01:06:00Z</dcterms:created>
  <dcterms:modified xsi:type="dcterms:W3CDTF">2025-07-18T09:56:41Z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DE355A60678B42098EC94FDF630EB626_13</vt:lpwstr>
  </property>
  <property fmtid="{D5CDD505-2E9C-101B-9397-08002B2CF9AE}" pid="4" name="KSOReadingLayout">
    <vt:bool>true</vt:bool>
  </property>
</Properties>
</file>