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概算表" sheetId="2" r:id="rId1"/>
  </sheets>
  <definedNames>
    <definedName name="_xlnm.Print_Titles" localSheetId="0">概算表!$2:$3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<sst xmlns="http://schemas.openxmlformats.org/spreadsheetml/2006/main" count="253" uniqueCount="92">
  <si>
    <t>平罗县2025年全民健身乡（镇）补短板项目概算表</t>
  </si>
  <si>
    <t>序号</t>
  </si>
  <si>
    <t>工程或费用名称</t>
  </si>
  <si>
    <t>概算价值（万元）</t>
  </si>
  <si>
    <t>技术经济指标（元）</t>
  </si>
  <si>
    <t>占投资额(%)</t>
  </si>
  <si>
    <t>建筑工程</t>
  </si>
  <si>
    <t>安装工程</t>
  </si>
  <si>
    <t>其他费用</t>
  </si>
  <si>
    <t>合计</t>
  </si>
  <si>
    <t>单位</t>
  </si>
  <si>
    <t>数量</t>
  </si>
  <si>
    <t>单位价值</t>
  </si>
  <si>
    <r>
      <rPr>
        <b/>
        <sz val="12"/>
        <color theme="1"/>
        <rFont val="宋体"/>
        <charset val="134"/>
      </rPr>
      <t>一</t>
    </r>
  </si>
  <si>
    <r>
      <rPr>
        <b/>
        <sz val="12"/>
        <color theme="1"/>
        <rFont val="宋体"/>
        <charset val="134"/>
      </rPr>
      <t>工程费用</t>
    </r>
  </si>
  <si>
    <r>
      <rPr>
        <b/>
        <sz val="12"/>
        <color theme="1"/>
        <rFont val="宋体"/>
        <charset val="134"/>
      </rPr>
      <t>（一）</t>
    </r>
  </si>
  <si>
    <t>城关镇人民政府院内健身场地</t>
  </si>
  <si>
    <t>彩钢房移位</t>
  </si>
  <si>
    <t>座</t>
  </si>
  <si>
    <t>铺设硅PU</t>
  </si>
  <si>
    <r>
      <rPr>
        <sz val="12"/>
        <color rgb="FF000000"/>
        <rFont val="宋体"/>
        <charset val="134"/>
      </rPr>
      <t>㎡</t>
    </r>
  </si>
  <si>
    <t>球场标线</t>
  </si>
  <si>
    <t>太阳能球场灯</t>
  </si>
  <si>
    <t>盏</t>
  </si>
  <si>
    <t>篮球架</t>
  </si>
  <si>
    <t>副</t>
  </si>
  <si>
    <t>乒乓球桌</t>
  </si>
  <si>
    <t>张</t>
  </si>
  <si>
    <t>健身路径</t>
  </si>
  <si>
    <t>件</t>
  </si>
  <si>
    <t>（二）</t>
  </si>
  <si>
    <t>姚伏镇人民政府院内健身场地</t>
  </si>
  <si>
    <t>看台翻新改造刷地坪漆</t>
  </si>
  <si>
    <t>侧面刷白色乳胶涂料</t>
  </si>
  <si>
    <t>护栏除锈刷银色漆</t>
  </si>
  <si>
    <t>m</t>
  </si>
  <si>
    <t>拆除原有路灯</t>
  </si>
  <si>
    <t>多功能球架</t>
  </si>
  <si>
    <t>（三）</t>
  </si>
  <si>
    <t>通伏乡人民政府院内健身场地</t>
  </si>
  <si>
    <t>（四）</t>
  </si>
  <si>
    <t>渠口乡文化广场健身场地</t>
  </si>
  <si>
    <t>移除健身器材</t>
  </si>
  <si>
    <t>拆除塑胶面层</t>
  </si>
  <si>
    <t>㎡</t>
  </si>
  <si>
    <t>篮球场铺设硅PU面层</t>
  </si>
  <si>
    <t>（五）</t>
  </si>
  <si>
    <t>头闸镇翰林文化广场健身场地</t>
  </si>
  <si>
    <t>拆除现状硅PU面层</t>
  </si>
  <si>
    <t>原有安全围网粉刷（PE包塑）</t>
  </si>
  <si>
    <t>原有灯杆粉刷</t>
  </si>
  <si>
    <t>更换灯头</t>
  </si>
  <si>
    <t>个</t>
  </si>
  <si>
    <t>原有多功能球架维修</t>
  </si>
  <si>
    <t>原有乒乓球桌翻新</t>
  </si>
  <si>
    <t>（六）</t>
  </si>
  <si>
    <t>灵沙乡人民政府院内健身场地</t>
  </si>
  <si>
    <t>（七）</t>
  </si>
  <si>
    <t>宝丰镇人民政府院内健身场地</t>
  </si>
  <si>
    <t>拆除原有健身器材</t>
  </si>
  <si>
    <t>羽毛球架</t>
  </si>
  <si>
    <t>（八）</t>
  </si>
  <si>
    <t>黄渠桥人民政府院内健身场地</t>
  </si>
  <si>
    <t>（九）</t>
  </si>
  <si>
    <t>高庄乡人民政府院内健身场地</t>
  </si>
  <si>
    <t>（十）</t>
  </si>
  <si>
    <t>高仁乡人民政府院内健身场地</t>
  </si>
  <si>
    <t>（十一）</t>
  </si>
  <si>
    <t>陶乐镇西街社区健身场地</t>
  </si>
  <si>
    <t>拆除面包砖</t>
  </si>
  <si>
    <t>新铺面包砖</t>
  </si>
  <si>
    <t>拆除原有球场灯</t>
  </si>
  <si>
    <t>新建安全围网</t>
  </si>
  <si>
    <t>开1门</t>
  </si>
  <si>
    <t>（十二）</t>
  </si>
  <si>
    <t>红崖子人民政府院内健身场地</t>
  </si>
  <si>
    <t>篮球架（插销式）</t>
  </si>
  <si>
    <r>
      <rPr>
        <b/>
        <sz val="12"/>
        <color theme="1"/>
        <rFont val="宋体"/>
        <charset val="134"/>
      </rPr>
      <t>二</t>
    </r>
  </si>
  <si>
    <r>
      <rPr>
        <b/>
        <sz val="12"/>
        <color theme="1"/>
        <rFont val="宋体"/>
        <charset val="134"/>
      </rPr>
      <t>其他费用</t>
    </r>
  </si>
  <si>
    <t>建设项目管理费</t>
  </si>
  <si>
    <t>万元</t>
  </si>
  <si>
    <t>工程设计费</t>
  </si>
  <si>
    <t>工程监理费</t>
  </si>
  <si>
    <t>勘察测量费</t>
  </si>
  <si>
    <t>财务决算费</t>
  </si>
  <si>
    <t>控制价清单编审费</t>
  </si>
  <si>
    <t>竣工结算审核费</t>
  </si>
  <si>
    <t>招标代理服务费</t>
  </si>
  <si>
    <t>三</t>
  </si>
  <si>
    <t>预备费</t>
  </si>
  <si>
    <r>
      <rPr>
        <b/>
        <sz val="12"/>
        <color theme="1"/>
        <rFont val="宋体"/>
        <charset val="134"/>
      </rPr>
      <t>总投资</t>
    </r>
  </si>
  <si>
    <r>
      <rPr>
        <b/>
        <sz val="12"/>
        <color theme="1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</si>
</sst>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" fontId="0" fillId="0" borderId="0" xfId="0" applyNumberForma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0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123"/>
  <sheetViews>
    <sheetView tabSelected="1" workbookViewId="0">
      <selection activeCell="F7" sqref="F7"/>
    </sheetView>
  </sheetViews>
  <sheetFormatPr defaultColWidth="9" defaultRowHeight="13.5"/>
  <cols>
    <col min="1" max="1" width="9" style="3"/>
    <col min="2" max="2" width="36.875" style="3" customWidth="1"/>
    <col min="3" max="3" width="11.25" style="3" customWidth="1"/>
    <col min="4" max="4" width="9" style="3"/>
    <col min="5" max="5" width="10.875" style="3" customWidth="1"/>
    <col min="6" max="6" width="12.1333333333333" style="3" customWidth="1"/>
    <col min="7" max="7" width="11.0166666666667" style="3" customWidth="1"/>
    <col min="8" max="8" width="11.1416666666667" style="3" customWidth="1"/>
    <col min="9" max="9" width="12.6333333333333" style="3" customWidth="1"/>
    <col min="10" max="10" width="11.375" style="3" customWidth="1"/>
    <col min="11" max="11" width="14.875" style="3" customWidth="1"/>
    <col min="12" max="16384" width="9" style="3"/>
  </cols>
  <sheetData>
    <row r="1" ht="39.75" customHeight="1" spans="1:10">
      <c r="A1" s="4" t="s">
        <v>0</v>
      </c>
      <c r="B1" s="4"/>
      <c r="C1" s="5"/>
      <c r="D1" s="5"/>
      <c r="E1" s="5"/>
      <c r="F1" s="5"/>
      <c r="G1" s="4"/>
      <c r="H1" s="4"/>
      <c r="I1" s="5"/>
      <c r="J1" s="5"/>
    </row>
    <row r="2" s="1" customFormat="1" ht="20" customHeight="1" spans="1:10">
      <c r="A2" s="6" t="s">
        <v>1</v>
      </c>
      <c r="B2" s="6" t="s">
        <v>2</v>
      </c>
      <c r="C2" s="7" t="s">
        <v>3</v>
      </c>
      <c r="D2" s="7"/>
      <c r="E2" s="7"/>
      <c r="F2" s="7"/>
      <c r="G2" s="8" t="s">
        <v>4</v>
      </c>
      <c r="H2" s="8"/>
      <c r="I2" s="7"/>
      <c r="J2" s="24" t="s">
        <v>5</v>
      </c>
    </row>
    <row r="3" s="1" customFormat="1" ht="24.95" customHeight="1" spans="1:10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7" t="s">
        <v>12</v>
      </c>
      <c r="J3" s="24"/>
    </row>
    <row r="4" ht="23" customHeight="1" spans="1:13">
      <c r="A4" s="9" t="s">
        <v>13</v>
      </c>
      <c r="B4" s="10" t="s">
        <v>14</v>
      </c>
      <c r="C4" s="11">
        <f>C5+C13+C24+C32+C41+C51+C57+C65+C72+C82+C91+C105</f>
        <v>217.27641</v>
      </c>
      <c r="D4" s="11"/>
      <c r="E4" s="11"/>
      <c r="F4" s="11">
        <f>C4+D4</f>
        <v>217.27641</v>
      </c>
      <c r="G4" s="9"/>
      <c r="H4" s="9"/>
      <c r="I4" s="11"/>
      <c r="J4" s="7">
        <f>F4/F122*100</f>
        <v>90.5328036560767</v>
      </c>
      <c r="K4" s="3">
        <v>217.28</v>
      </c>
      <c r="M4" s="3">
        <f>K4-F4</f>
        <v>0.0035899999999458</v>
      </c>
    </row>
    <row r="5" ht="23" customHeight="1" spans="1:10">
      <c r="A5" s="9" t="s">
        <v>15</v>
      </c>
      <c r="B5" s="12" t="s">
        <v>16</v>
      </c>
      <c r="C5" s="11">
        <f>SUM(C6:C12)</f>
        <v>14.518395</v>
      </c>
      <c r="D5" s="11"/>
      <c r="E5" s="11"/>
      <c r="F5" s="11">
        <f>C5+D5</f>
        <v>14.518395</v>
      </c>
      <c r="G5" s="13"/>
      <c r="H5" s="13"/>
      <c r="I5" s="25"/>
      <c r="J5" s="11"/>
    </row>
    <row r="6" s="2" customFormat="1" ht="23" customHeight="1" spans="1:11">
      <c r="A6" s="14">
        <v>1</v>
      </c>
      <c r="B6" s="15" t="s">
        <v>17</v>
      </c>
      <c r="C6" s="16">
        <f t="shared" ref="C6" si="0">H6*I6/10000</f>
        <v>0.105701</v>
      </c>
      <c r="D6" s="16"/>
      <c r="E6" s="16"/>
      <c r="F6" s="16"/>
      <c r="G6" s="17" t="s">
        <v>18</v>
      </c>
      <c r="H6" s="17">
        <v>1</v>
      </c>
      <c r="I6" s="26">
        <f>K6/H6</f>
        <v>1057.01</v>
      </c>
      <c r="J6" s="16"/>
      <c r="K6" s="2">
        <v>1057.01</v>
      </c>
    </row>
    <row r="7" ht="23" customHeight="1" spans="1:11">
      <c r="A7" s="14">
        <v>2</v>
      </c>
      <c r="B7" s="18" t="s">
        <v>19</v>
      </c>
      <c r="C7" s="19">
        <f t="shared" ref="C7:C12" si="1">H7*I7/10000</f>
        <v>12.149333</v>
      </c>
      <c r="D7" s="19"/>
      <c r="E7" s="19"/>
      <c r="F7" s="19"/>
      <c r="G7" s="20" t="s">
        <v>20</v>
      </c>
      <c r="H7" s="21">
        <v>561</v>
      </c>
      <c r="I7" s="26">
        <f>K7/H7</f>
        <v>216.565650623886</v>
      </c>
      <c r="J7" s="16"/>
      <c r="K7" s="3">
        <v>121493.33</v>
      </c>
    </row>
    <row r="8" ht="23" customHeight="1" spans="1:11">
      <c r="A8" s="14">
        <v>3</v>
      </c>
      <c r="B8" s="18" t="s">
        <v>21</v>
      </c>
      <c r="C8" s="19">
        <f t="shared" si="1"/>
        <v>0.063361</v>
      </c>
      <c r="D8" s="19"/>
      <c r="E8" s="19"/>
      <c r="F8" s="19"/>
      <c r="G8" s="20" t="s">
        <v>20</v>
      </c>
      <c r="H8" s="21">
        <v>14</v>
      </c>
      <c r="I8" s="26">
        <f>K8/H8</f>
        <v>45.2578571428571</v>
      </c>
      <c r="J8" s="16"/>
      <c r="K8" s="3">
        <v>633.61</v>
      </c>
    </row>
    <row r="9" ht="23" customHeight="1" spans="1:10">
      <c r="A9" s="14">
        <v>4</v>
      </c>
      <c r="B9" s="18" t="s">
        <v>22</v>
      </c>
      <c r="C9" s="19">
        <f t="shared" si="1"/>
        <v>0.9</v>
      </c>
      <c r="D9" s="19"/>
      <c r="E9" s="19"/>
      <c r="F9" s="19"/>
      <c r="G9" s="21" t="s">
        <v>23</v>
      </c>
      <c r="H9" s="21">
        <v>6</v>
      </c>
      <c r="I9" s="27">
        <v>1500</v>
      </c>
      <c r="J9" s="16"/>
    </row>
    <row r="10" ht="23" customHeight="1" spans="1:10">
      <c r="A10" s="14">
        <v>5</v>
      </c>
      <c r="B10" s="18" t="s">
        <v>24</v>
      </c>
      <c r="C10" s="19">
        <f t="shared" si="1"/>
        <v>0.3</v>
      </c>
      <c r="D10" s="19"/>
      <c r="E10" s="19"/>
      <c r="F10" s="19"/>
      <c r="G10" s="21" t="s">
        <v>25</v>
      </c>
      <c r="H10" s="21">
        <v>1</v>
      </c>
      <c r="I10" s="27">
        <v>3000</v>
      </c>
      <c r="J10" s="16"/>
    </row>
    <row r="11" ht="23" customHeight="1" spans="1:10">
      <c r="A11" s="14">
        <v>6</v>
      </c>
      <c r="B11" s="18" t="s">
        <v>26</v>
      </c>
      <c r="C11" s="19">
        <f t="shared" si="1"/>
        <v>0.2</v>
      </c>
      <c r="D11" s="19"/>
      <c r="E11" s="19"/>
      <c r="F11" s="19"/>
      <c r="G11" s="21" t="s">
        <v>27</v>
      </c>
      <c r="H11" s="21">
        <v>2</v>
      </c>
      <c r="I11" s="27">
        <v>1000</v>
      </c>
      <c r="J11" s="16"/>
    </row>
    <row r="12" ht="23" customHeight="1" spans="1:10">
      <c r="A12" s="14">
        <v>7</v>
      </c>
      <c r="B12" s="18" t="s">
        <v>28</v>
      </c>
      <c r="C12" s="19">
        <f t="shared" si="1"/>
        <v>0.8</v>
      </c>
      <c r="D12" s="19"/>
      <c r="E12" s="19"/>
      <c r="F12" s="19"/>
      <c r="G12" s="21" t="s">
        <v>29</v>
      </c>
      <c r="H12" s="21">
        <v>8</v>
      </c>
      <c r="I12" s="27">
        <v>1000</v>
      </c>
      <c r="J12" s="16"/>
    </row>
    <row r="13" ht="23" customHeight="1" spans="1:10">
      <c r="A13" s="9" t="s">
        <v>30</v>
      </c>
      <c r="B13" s="12" t="s">
        <v>31</v>
      </c>
      <c r="C13" s="11">
        <f>SUM(C14:C23)</f>
        <v>23.613104</v>
      </c>
      <c r="D13" s="11"/>
      <c r="E13" s="11"/>
      <c r="F13" s="11">
        <f>C13+D13</f>
        <v>23.613104</v>
      </c>
      <c r="G13" s="13"/>
      <c r="H13" s="13"/>
      <c r="I13" s="25"/>
      <c r="J13" s="11"/>
    </row>
    <row r="14" ht="23" customHeight="1" spans="1:11">
      <c r="A14" s="22">
        <v>1</v>
      </c>
      <c r="B14" s="18" t="s">
        <v>19</v>
      </c>
      <c r="C14" s="19">
        <f t="shared" ref="C14:C23" si="2">H14*I14/10000</f>
        <v>17.216965</v>
      </c>
      <c r="D14" s="19"/>
      <c r="E14" s="19"/>
      <c r="F14" s="19"/>
      <c r="G14" s="20" t="s">
        <v>20</v>
      </c>
      <c r="H14" s="21">
        <v>795</v>
      </c>
      <c r="I14" s="27">
        <f>K14/H14</f>
        <v>216.565597484277</v>
      </c>
      <c r="J14" s="16"/>
      <c r="K14" s="3">
        <v>172169.65</v>
      </c>
    </row>
    <row r="15" ht="23" customHeight="1" spans="1:11">
      <c r="A15" s="22">
        <v>2</v>
      </c>
      <c r="B15" s="18" t="s">
        <v>21</v>
      </c>
      <c r="C15" s="19">
        <f t="shared" si="2"/>
        <v>0.063361</v>
      </c>
      <c r="D15" s="19"/>
      <c r="E15" s="19"/>
      <c r="F15" s="19"/>
      <c r="G15" s="20" t="s">
        <v>20</v>
      </c>
      <c r="H15" s="21">
        <v>14</v>
      </c>
      <c r="I15" s="27">
        <f>K15/H15</f>
        <v>45.2578571428571</v>
      </c>
      <c r="J15" s="16"/>
      <c r="K15" s="3">
        <v>633.61</v>
      </c>
    </row>
    <row r="16" ht="23" customHeight="1" spans="1:11">
      <c r="A16" s="22">
        <v>3</v>
      </c>
      <c r="B16" s="23" t="s">
        <v>32</v>
      </c>
      <c r="C16" s="19">
        <f t="shared" si="2"/>
        <v>2.796196</v>
      </c>
      <c r="D16" s="19"/>
      <c r="E16" s="19"/>
      <c r="F16" s="19"/>
      <c r="G16" s="20" t="s">
        <v>20</v>
      </c>
      <c r="H16" s="21">
        <f>207</f>
        <v>207</v>
      </c>
      <c r="I16" s="27">
        <f>K16/H16</f>
        <v>135.08193236715</v>
      </c>
      <c r="J16" s="16"/>
      <c r="K16" s="3">
        <v>27961.96</v>
      </c>
    </row>
    <row r="17" ht="23" customHeight="1" spans="1:11">
      <c r="A17" s="22">
        <v>4</v>
      </c>
      <c r="B17" s="23" t="s">
        <v>33</v>
      </c>
      <c r="C17" s="19">
        <f t="shared" si="2"/>
        <v>0.478304</v>
      </c>
      <c r="D17" s="19"/>
      <c r="E17" s="19"/>
      <c r="F17" s="19"/>
      <c r="G17" s="20" t="s">
        <v>20</v>
      </c>
      <c r="H17" s="21">
        <v>98</v>
      </c>
      <c r="I17" s="27">
        <f>K17/H17</f>
        <v>48.8065306122449</v>
      </c>
      <c r="J17" s="16"/>
      <c r="K17" s="3">
        <v>4783.04</v>
      </c>
    </row>
    <row r="18" ht="23" customHeight="1" spans="1:11">
      <c r="A18" s="22">
        <v>5</v>
      </c>
      <c r="B18" s="23" t="s">
        <v>34</v>
      </c>
      <c r="C18" s="19">
        <f t="shared" si="2"/>
        <v>1.022278</v>
      </c>
      <c r="D18" s="19"/>
      <c r="E18" s="19"/>
      <c r="F18" s="19"/>
      <c r="G18" s="20" t="s">
        <v>35</v>
      </c>
      <c r="H18" s="21">
        <v>651</v>
      </c>
      <c r="I18" s="27">
        <f>K18/H18</f>
        <v>15.7031950844854</v>
      </c>
      <c r="J18" s="16"/>
      <c r="K18" s="3">
        <v>10222.78</v>
      </c>
    </row>
    <row r="19" ht="23" customHeight="1" spans="1:10">
      <c r="A19" s="22">
        <v>6</v>
      </c>
      <c r="B19" s="23" t="s">
        <v>36</v>
      </c>
      <c r="C19" s="19">
        <f t="shared" si="2"/>
        <v>0.036</v>
      </c>
      <c r="D19" s="19"/>
      <c r="E19" s="19"/>
      <c r="F19" s="19"/>
      <c r="G19" s="21" t="s">
        <v>23</v>
      </c>
      <c r="H19" s="21">
        <v>4</v>
      </c>
      <c r="I19" s="27">
        <v>90</v>
      </c>
      <c r="J19" s="16"/>
    </row>
    <row r="20" ht="23" customHeight="1" spans="1:10">
      <c r="A20" s="22">
        <v>7</v>
      </c>
      <c r="B20" s="18" t="s">
        <v>22</v>
      </c>
      <c r="C20" s="19">
        <f t="shared" si="2"/>
        <v>0.6</v>
      </c>
      <c r="D20" s="19"/>
      <c r="E20" s="19"/>
      <c r="F20" s="19"/>
      <c r="G20" s="21" t="s">
        <v>23</v>
      </c>
      <c r="H20" s="21">
        <v>4</v>
      </c>
      <c r="I20" s="27">
        <v>1500</v>
      </c>
      <c r="J20" s="16"/>
    </row>
    <row r="21" ht="23" customHeight="1" spans="1:10">
      <c r="A21" s="22">
        <v>8</v>
      </c>
      <c r="B21" s="18" t="s">
        <v>37</v>
      </c>
      <c r="C21" s="19">
        <f t="shared" si="2"/>
        <v>0.4</v>
      </c>
      <c r="D21" s="19"/>
      <c r="E21" s="19"/>
      <c r="F21" s="19"/>
      <c r="G21" s="21" t="s">
        <v>25</v>
      </c>
      <c r="H21" s="21">
        <v>1</v>
      </c>
      <c r="I21" s="27">
        <v>4000</v>
      </c>
      <c r="J21" s="16"/>
    </row>
    <row r="22" ht="23" customHeight="1" spans="1:10">
      <c r="A22" s="22">
        <v>9</v>
      </c>
      <c r="B22" s="18" t="s">
        <v>26</v>
      </c>
      <c r="C22" s="19">
        <f t="shared" si="2"/>
        <v>0.2</v>
      </c>
      <c r="D22" s="19"/>
      <c r="E22" s="19"/>
      <c r="F22" s="19"/>
      <c r="G22" s="21" t="s">
        <v>27</v>
      </c>
      <c r="H22" s="21">
        <v>2</v>
      </c>
      <c r="I22" s="27">
        <v>1000</v>
      </c>
      <c r="J22" s="16"/>
    </row>
    <row r="23" ht="23" customHeight="1" spans="1:10">
      <c r="A23" s="22">
        <v>10</v>
      </c>
      <c r="B23" s="18" t="s">
        <v>28</v>
      </c>
      <c r="C23" s="19">
        <f t="shared" si="2"/>
        <v>0.8</v>
      </c>
      <c r="D23" s="19"/>
      <c r="E23" s="19"/>
      <c r="F23" s="19"/>
      <c r="G23" s="21" t="s">
        <v>29</v>
      </c>
      <c r="H23" s="21">
        <v>8</v>
      </c>
      <c r="I23" s="27">
        <v>1000</v>
      </c>
      <c r="J23" s="16"/>
    </row>
    <row r="24" ht="23" customHeight="1" spans="1:10">
      <c r="A24" s="9" t="s">
        <v>38</v>
      </c>
      <c r="B24" s="12" t="s">
        <v>39</v>
      </c>
      <c r="C24" s="11">
        <f>SUM(C25:C31)</f>
        <v>15.536239</v>
      </c>
      <c r="D24" s="11"/>
      <c r="E24" s="11"/>
      <c r="F24" s="11">
        <f>C24+D24</f>
        <v>15.536239</v>
      </c>
      <c r="G24" s="13"/>
      <c r="H24" s="13"/>
      <c r="I24" s="25"/>
      <c r="J24" s="11"/>
    </row>
    <row r="25" s="2" customFormat="1" ht="23" customHeight="1" spans="1:11">
      <c r="A25" s="14">
        <v>1</v>
      </c>
      <c r="B25" s="15" t="s">
        <v>17</v>
      </c>
      <c r="C25" s="19">
        <f t="shared" ref="C25:C31" si="3">H25*I25/10000</f>
        <v>0.105701</v>
      </c>
      <c r="D25" s="16"/>
      <c r="E25" s="16"/>
      <c r="F25" s="16"/>
      <c r="G25" s="17" t="s">
        <v>18</v>
      </c>
      <c r="H25" s="17">
        <v>1</v>
      </c>
      <c r="I25" s="26">
        <f>K25/H25</f>
        <v>1057.01</v>
      </c>
      <c r="J25" s="16"/>
      <c r="K25" s="2">
        <v>1057.01</v>
      </c>
    </row>
    <row r="26" ht="23" customHeight="1" spans="1:11">
      <c r="A26" s="14">
        <v>2</v>
      </c>
      <c r="B26" s="18" t="s">
        <v>19</v>
      </c>
      <c r="C26" s="19">
        <f t="shared" si="3"/>
        <v>13.167177</v>
      </c>
      <c r="D26" s="19"/>
      <c r="E26" s="19"/>
      <c r="F26" s="19"/>
      <c r="G26" s="20" t="s">
        <v>20</v>
      </c>
      <c r="H26" s="21">
        <v>608</v>
      </c>
      <c r="I26" s="26">
        <f>K26/H26</f>
        <v>216.565411184211</v>
      </c>
      <c r="J26" s="16"/>
      <c r="K26" s="3">
        <v>131671.77</v>
      </c>
    </row>
    <row r="27" ht="23" customHeight="1" spans="1:11">
      <c r="A27" s="14">
        <v>3</v>
      </c>
      <c r="B27" s="18" t="s">
        <v>21</v>
      </c>
      <c r="C27" s="19">
        <f t="shared" si="3"/>
        <v>0.063361</v>
      </c>
      <c r="D27" s="19"/>
      <c r="E27" s="19"/>
      <c r="F27" s="19"/>
      <c r="G27" s="20" t="s">
        <v>20</v>
      </c>
      <c r="H27" s="21">
        <v>14</v>
      </c>
      <c r="I27" s="26">
        <f>K27/H27</f>
        <v>45.2578571428571</v>
      </c>
      <c r="J27" s="16"/>
      <c r="K27" s="3">
        <v>633.61</v>
      </c>
    </row>
    <row r="28" ht="23" customHeight="1" spans="1:10">
      <c r="A28" s="14">
        <v>4</v>
      </c>
      <c r="B28" s="18" t="s">
        <v>22</v>
      </c>
      <c r="C28" s="19">
        <f t="shared" si="3"/>
        <v>0.9</v>
      </c>
      <c r="D28" s="19"/>
      <c r="E28" s="19"/>
      <c r="F28" s="19"/>
      <c r="G28" s="21" t="s">
        <v>23</v>
      </c>
      <c r="H28" s="21">
        <v>6</v>
      </c>
      <c r="I28" s="27">
        <v>1500</v>
      </c>
      <c r="J28" s="16"/>
    </row>
    <row r="29" ht="23" customHeight="1" spans="1:10">
      <c r="A29" s="14">
        <v>5</v>
      </c>
      <c r="B29" s="18" t="s">
        <v>24</v>
      </c>
      <c r="C29" s="19">
        <f t="shared" si="3"/>
        <v>0.3</v>
      </c>
      <c r="D29" s="19"/>
      <c r="E29" s="19"/>
      <c r="F29" s="19"/>
      <c r="G29" s="21" t="s">
        <v>25</v>
      </c>
      <c r="H29" s="21">
        <v>1</v>
      </c>
      <c r="I29" s="27">
        <v>3000</v>
      </c>
      <c r="J29" s="16"/>
    </row>
    <row r="30" ht="23" customHeight="1" spans="1:10">
      <c r="A30" s="14">
        <v>6</v>
      </c>
      <c r="B30" s="18" t="s">
        <v>26</v>
      </c>
      <c r="C30" s="19">
        <f t="shared" si="3"/>
        <v>0.2</v>
      </c>
      <c r="D30" s="19"/>
      <c r="E30" s="19"/>
      <c r="F30" s="19"/>
      <c r="G30" s="21" t="s">
        <v>27</v>
      </c>
      <c r="H30" s="21">
        <v>2</v>
      </c>
      <c r="I30" s="27">
        <v>1000</v>
      </c>
      <c r="J30" s="16"/>
    </row>
    <row r="31" ht="23" customHeight="1" spans="1:10">
      <c r="A31" s="14">
        <v>7</v>
      </c>
      <c r="B31" s="18" t="s">
        <v>28</v>
      </c>
      <c r="C31" s="19">
        <f t="shared" si="3"/>
        <v>0.8</v>
      </c>
      <c r="D31" s="19"/>
      <c r="E31" s="19"/>
      <c r="F31" s="19"/>
      <c r="G31" s="21" t="s">
        <v>29</v>
      </c>
      <c r="H31" s="21">
        <v>8</v>
      </c>
      <c r="I31" s="27">
        <v>1000</v>
      </c>
      <c r="J31" s="16"/>
    </row>
    <row r="32" ht="23" customHeight="1" spans="1:10">
      <c r="A32" s="9" t="s">
        <v>40</v>
      </c>
      <c r="B32" s="12" t="s">
        <v>41</v>
      </c>
      <c r="C32" s="11">
        <f>SUM(C33:C40)</f>
        <v>20.931498</v>
      </c>
      <c r="D32" s="11"/>
      <c r="E32" s="11"/>
      <c r="F32" s="11">
        <f>C32+D32</f>
        <v>20.931498</v>
      </c>
      <c r="G32" s="13"/>
      <c r="H32" s="13"/>
      <c r="I32" s="25"/>
      <c r="J32" s="11"/>
    </row>
    <row r="33" ht="23" customHeight="1" spans="1:11">
      <c r="A33" s="22">
        <v>1</v>
      </c>
      <c r="B33" s="18" t="s">
        <v>42</v>
      </c>
      <c r="C33" s="19">
        <f>H33*I33/10000</f>
        <v>0.09</v>
      </c>
      <c r="D33" s="19"/>
      <c r="E33" s="19"/>
      <c r="F33" s="19"/>
      <c r="G33" s="20" t="s">
        <v>29</v>
      </c>
      <c r="H33" s="21">
        <v>9</v>
      </c>
      <c r="I33" s="27">
        <v>100</v>
      </c>
      <c r="J33" s="16"/>
      <c r="K33" s="22"/>
    </row>
    <row r="34" ht="23" customHeight="1" spans="1:11">
      <c r="A34" s="22">
        <v>2</v>
      </c>
      <c r="B34" s="18" t="s">
        <v>43</v>
      </c>
      <c r="C34" s="19">
        <f>H34*I34/10000</f>
        <v>0.798095</v>
      </c>
      <c r="D34" s="19"/>
      <c r="E34" s="19"/>
      <c r="F34" s="19"/>
      <c r="G34" s="20" t="s">
        <v>44</v>
      </c>
      <c r="H34" s="21">
        <v>821</v>
      </c>
      <c r="I34" s="27">
        <f>K34/H34</f>
        <v>9.72101096224117</v>
      </c>
      <c r="J34" s="16"/>
      <c r="K34" s="28">
        <v>7980.95</v>
      </c>
    </row>
    <row r="35" ht="23" customHeight="1" spans="1:11">
      <c r="A35" s="22">
        <v>3</v>
      </c>
      <c r="B35" s="18" t="s">
        <v>45</v>
      </c>
      <c r="C35" s="19">
        <f t="shared" ref="C35:C40" si="4">H35*I35/10000</f>
        <v>17.780042</v>
      </c>
      <c r="D35" s="19"/>
      <c r="E35" s="19"/>
      <c r="F35" s="19"/>
      <c r="G35" s="20" t="s">
        <v>20</v>
      </c>
      <c r="H35" s="21">
        <v>821</v>
      </c>
      <c r="I35" s="27">
        <f>K35/H35</f>
        <v>216.565676004872</v>
      </c>
      <c r="J35" s="16"/>
      <c r="K35" s="3">
        <v>177800.42</v>
      </c>
    </row>
    <row r="36" ht="23" customHeight="1" spans="1:11">
      <c r="A36" s="22">
        <v>4</v>
      </c>
      <c r="B36" s="18" t="s">
        <v>21</v>
      </c>
      <c r="C36" s="19">
        <f t="shared" si="4"/>
        <v>0.063361</v>
      </c>
      <c r="D36" s="19"/>
      <c r="E36" s="19"/>
      <c r="F36" s="19"/>
      <c r="G36" s="20" t="s">
        <v>20</v>
      </c>
      <c r="H36" s="21">
        <v>14</v>
      </c>
      <c r="I36" s="27">
        <f>K36/H36</f>
        <v>45.2578571428571</v>
      </c>
      <c r="J36" s="16"/>
      <c r="K36" s="3">
        <v>633.61</v>
      </c>
    </row>
    <row r="37" ht="23" customHeight="1" spans="1:10">
      <c r="A37" s="22">
        <v>5</v>
      </c>
      <c r="B37" s="18" t="s">
        <v>22</v>
      </c>
      <c r="C37" s="19">
        <f t="shared" si="4"/>
        <v>0.9</v>
      </c>
      <c r="D37" s="19"/>
      <c r="E37" s="19"/>
      <c r="F37" s="19"/>
      <c r="G37" s="21" t="s">
        <v>23</v>
      </c>
      <c r="H37" s="21">
        <v>6</v>
      </c>
      <c r="I37" s="27">
        <v>1500</v>
      </c>
      <c r="J37" s="16"/>
    </row>
    <row r="38" ht="23" customHeight="1" spans="1:10">
      <c r="A38" s="22">
        <v>6</v>
      </c>
      <c r="B38" s="18" t="s">
        <v>24</v>
      </c>
      <c r="C38" s="19">
        <f t="shared" si="4"/>
        <v>0.3</v>
      </c>
      <c r="D38" s="19"/>
      <c r="E38" s="19"/>
      <c r="F38" s="19"/>
      <c r="G38" s="21" t="s">
        <v>25</v>
      </c>
      <c r="H38" s="21">
        <v>1</v>
      </c>
      <c r="I38" s="27">
        <v>3000</v>
      </c>
      <c r="J38" s="16"/>
    </row>
    <row r="39" ht="23" customHeight="1" spans="1:10">
      <c r="A39" s="22">
        <v>7</v>
      </c>
      <c r="B39" s="18" t="s">
        <v>26</v>
      </c>
      <c r="C39" s="19">
        <f t="shared" si="4"/>
        <v>0.2</v>
      </c>
      <c r="D39" s="19"/>
      <c r="E39" s="19"/>
      <c r="F39" s="19"/>
      <c r="G39" s="21" t="s">
        <v>27</v>
      </c>
      <c r="H39" s="21">
        <v>2</v>
      </c>
      <c r="I39" s="27">
        <v>1000</v>
      </c>
      <c r="J39" s="16"/>
    </row>
    <row r="40" ht="23" customHeight="1" spans="1:10">
      <c r="A40" s="22">
        <v>8</v>
      </c>
      <c r="B40" s="18" t="s">
        <v>28</v>
      </c>
      <c r="C40" s="19">
        <f t="shared" si="4"/>
        <v>0.8</v>
      </c>
      <c r="D40" s="19"/>
      <c r="E40" s="19"/>
      <c r="F40" s="19"/>
      <c r="G40" s="21" t="s">
        <v>29</v>
      </c>
      <c r="H40" s="21">
        <v>8</v>
      </c>
      <c r="I40" s="27">
        <v>1000</v>
      </c>
      <c r="J40" s="16"/>
    </row>
    <row r="41" ht="23" customHeight="1" spans="1:10">
      <c r="A41" s="9" t="s">
        <v>46</v>
      </c>
      <c r="B41" s="12" t="s">
        <v>47</v>
      </c>
      <c r="C41" s="11">
        <f>SUM(C42:C50)</f>
        <v>21.060953</v>
      </c>
      <c r="D41" s="11"/>
      <c r="E41" s="11"/>
      <c r="F41" s="11">
        <f>C41+D41</f>
        <v>21.060953</v>
      </c>
      <c r="G41" s="13"/>
      <c r="H41" s="13"/>
      <c r="I41" s="25"/>
      <c r="J41" s="11"/>
    </row>
    <row r="42" ht="23" customHeight="1" spans="1:11">
      <c r="A42" s="22">
        <v>1</v>
      </c>
      <c r="B42" s="18" t="s">
        <v>48</v>
      </c>
      <c r="C42" s="19">
        <f t="shared" ref="C42:C50" si="5">H42*I42/10000</f>
        <v>0.735897</v>
      </c>
      <c r="D42" s="19"/>
      <c r="E42" s="19"/>
      <c r="F42" s="19"/>
      <c r="G42" s="20" t="s">
        <v>44</v>
      </c>
      <c r="H42" s="21">
        <v>757.02</v>
      </c>
      <c r="I42" s="27">
        <f t="shared" ref="I42:I47" si="6">K42/H42</f>
        <v>9.72097170484267</v>
      </c>
      <c r="J42" s="16"/>
      <c r="K42" s="3">
        <v>7358.97</v>
      </c>
    </row>
    <row r="43" ht="23" customHeight="1" spans="1:11">
      <c r="A43" s="22">
        <v>2</v>
      </c>
      <c r="B43" s="18" t="s">
        <v>45</v>
      </c>
      <c r="C43" s="19">
        <f t="shared" si="5"/>
        <v>16.394437</v>
      </c>
      <c r="D43" s="19"/>
      <c r="E43" s="19"/>
      <c r="F43" s="19"/>
      <c r="G43" s="20" t="s">
        <v>20</v>
      </c>
      <c r="H43" s="21">
        <v>757.02</v>
      </c>
      <c r="I43" s="27">
        <f t="shared" si="6"/>
        <v>216.565440807376</v>
      </c>
      <c r="J43" s="16"/>
      <c r="K43" s="3">
        <v>163944.37</v>
      </c>
    </row>
    <row r="44" ht="23" customHeight="1" spans="1:11">
      <c r="A44" s="22">
        <v>3</v>
      </c>
      <c r="B44" s="18" t="s">
        <v>21</v>
      </c>
      <c r="C44" s="19">
        <f t="shared" si="5"/>
        <v>0.063361</v>
      </c>
      <c r="D44" s="19"/>
      <c r="E44" s="19"/>
      <c r="F44" s="19"/>
      <c r="G44" s="20" t="s">
        <v>20</v>
      </c>
      <c r="H44" s="21">
        <v>14</v>
      </c>
      <c r="I44" s="27">
        <f t="shared" si="6"/>
        <v>45.2578571428571</v>
      </c>
      <c r="J44" s="16"/>
      <c r="K44" s="3">
        <v>633.61</v>
      </c>
    </row>
    <row r="45" ht="23" customHeight="1" spans="1:11">
      <c r="A45" s="22">
        <v>4</v>
      </c>
      <c r="B45" s="18" t="s">
        <v>49</v>
      </c>
      <c r="C45" s="19">
        <f t="shared" si="5"/>
        <v>2.4634</v>
      </c>
      <c r="D45" s="19"/>
      <c r="E45" s="19"/>
      <c r="F45" s="19"/>
      <c r="G45" s="20" t="s">
        <v>20</v>
      </c>
      <c r="H45" s="21">
        <f>113*4</f>
        <v>452</v>
      </c>
      <c r="I45" s="27">
        <f t="shared" si="6"/>
        <v>54.5</v>
      </c>
      <c r="J45" s="16"/>
      <c r="K45" s="29">
        <v>24634</v>
      </c>
    </row>
    <row r="46" ht="23" customHeight="1" spans="1:11">
      <c r="A46" s="22">
        <v>5</v>
      </c>
      <c r="B46" s="18" t="s">
        <v>50</v>
      </c>
      <c r="C46" s="19">
        <f t="shared" si="5"/>
        <v>0.1962</v>
      </c>
      <c r="D46" s="19"/>
      <c r="E46" s="19"/>
      <c r="F46" s="19"/>
      <c r="G46" s="21" t="s">
        <v>23</v>
      </c>
      <c r="H46" s="21">
        <v>6</v>
      </c>
      <c r="I46" s="27">
        <f t="shared" si="6"/>
        <v>327</v>
      </c>
      <c r="J46" s="16"/>
      <c r="K46" s="29">
        <v>1962</v>
      </c>
    </row>
    <row r="47" ht="23" customHeight="1" spans="1:11">
      <c r="A47" s="22">
        <v>6</v>
      </c>
      <c r="B47" s="18" t="s">
        <v>51</v>
      </c>
      <c r="C47" s="19">
        <f t="shared" si="5"/>
        <v>0.897658</v>
      </c>
      <c r="D47" s="19"/>
      <c r="E47" s="19"/>
      <c r="F47" s="19"/>
      <c r="G47" s="21" t="s">
        <v>52</v>
      </c>
      <c r="H47" s="21">
        <v>12</v>
      </c>
      <c r="I47" s="27">
        <f t="shared" si="6"/>
        <v>748.048333333333</v>
      </c>
      <c r="J47" s="16"/>
      <c r="K47" s="29">
        <v>8976.58</v>
      </c>
    </row>
    <row r="48" ht="23" customHeight="1" spans="1:10">
      <c r="A48" s="22">
        <v>7</v>
      </c>
      <c r="B48" s="18" t="s">
        <v>53</v>
      </c>
      <c r="C48" s="19">
        <f t="shared" si="5"/>
        <v>0.19</v>
      </c>
      <c r="D48" s="19"/>
      <c r="E48" s="19"/>
      <c r="F48" s="19"/>
      <c r="G48" s="21" t="s">
        <v>25</v>
      </c>
      <c r="H48" s="21">
        <v>1</v>
      </c>
      <c r="I48" s="27">
        <v>1900</v>
      </c>
      <c r="J48" s="16"/>
    </row>
    <row r="49" ht="23" customHeight="1" spans="1:10">
      <c r="A49" s="22">
        <v>8</v>
      </c>
      <c r="B49" s="18" t="s">
        <v>26</v>
      </c>
      <c r="C49" s="19">
        <f t="shared" si="5"/>
        <v>0.1</v>
      </c>
      <c r="D49" s="19"/>
      <c r="E49" s="19"/>
      <c r="F49" s="19"/>
      <c r="G49" s="21" t="s">
        <v>27</v>
      </c>
      <c r="H49" s="21">
        <v>1</v>
      </c>
      <c r="I49" s="27">
        <v>1000</v>
      </c>
      <c r="J49" s="16"/>
    </row>
    <row r="50" ht="23" customHeight="1" spans="1:10">
      <c r="A50" s="22">
        <v>9</v>
      </c>
      <c r="B50" s="18" t="s">
        <v>54</v>
      </c>
      <c r="C50" s="19">
        <f t="shared" si="5"/>
        <v>0.02</v>
      </c>
      <c r="D50" s="19"/>
      <c r="E50" s="19"/>
      <c r="F50" s="19"/>
      <c r="G50" s="21" t="s">
        <v>27</v>
      </c>
      <c r="H50" s="21">
        <v>1</v>
      </c>
      <c r="I50" s="27">
        <v>200</v>
      </c>
      <c r="J50" s="16"/>
    </row>
    <row r="51" ht="23" customHeight="1" spans="1:10">
      <c r="A51" s="9" t="s">
        <v>55</v>
      </c>
      <c r="B51" s="12" t="s">
        <v>56</v>
      </c>
      <c r="C51" s="11">
        <f>SUM(C52:C56)</f>
        <v>15.542027</v>
      </c>
      <c r="D51" s="11"/>
      <c r="E51" s="11"/>
      <c r="F51" s="11">
        <f>C51+D51</f>
        <v>15.542027</v>
      </c>
      <c r="G51" s="13"/>
      <c r="H51" s="13"/>
      <c r="I51" s="25"/>
      <c r="J51" s="11"/>
    </row>
    <row r="52" ht="23" customHeight="1" spans="1:11">
      <c r="A52" s="22">
        <v>1</v>
      </c>
      <c r="B52" s="18" t="s">
        <v>45</v>
      </c>
      <c r="C52" s="19">
        <f>H52*I52/10000</f>
        <v>13.578666</v>
      </c>
      <c r="D52" s="19"/>
      <c r="E52" s="19"/>
      <c r="F52" s="19"/>
      <c r="G52" s="20" t="s">
        <v>20</v>
      </c>
      <c r="H52" s="21">
        <v>627</v>
      </c>
      <c r="I52" s="27">
        <f>K52/H52</f>
        <v>216.565645933014</v>
      </c>
      <c r="J52" s="16"/>
      <c r="K52" s="3">
        <v>135786.66</v>
      </c>
    </row>
    <row r="53" ht="23" customHeight="1" spans="1:11">
      <c r="A53" s="22">
        <v>2</v>
      </c>
      <c r="B53" s="18" t="s">
        <v>21</v>
      </c>
      <c r="C53" s="19">
        <f>H53*I53/10000</f>
        <v>0.063361</v>
      </c>
      <c r="D53" s="19"/>
      <c r="E53" s="19"/>
      <c r="F53" s="19"/>
      <c r="G53" s="20" t="s">
        <v>20</v>
      </c>
      <c r="H53" s="21">
        <v>14</v>
      </c>
      <c r="I53" s="27">
        <f>K53/H53</f>
        <v>45.2578571428571</v>
      </c>
      <c r="J53" s="16"/>
      <c r="K53" s="3">
        <v>633.61</v>
      </c>
    </row>
    <row r="54" ht="23" customHeight="1" spans="1:10">
      <c r="A54" s="22">
        <v>3</v>
      </c>
      <c r="B54" s="18" t="s">
        <v>22</v>
      </c>
      <c r="C54" s="19">
        <f>H54*I54/10000</f>
        <v>0.9</v>
      </c>
      <c r="D54" s="19"/>
      <c r="E54" s="19"/>
      <c r="F54" s="19"/>
      <c r="G54" s="21" t="s">
        <v>23</v>
      </c>
      <c r="H54" s="21">
        <v>6</v>
      </c>
      <c r="I54" s="27">
        <v>1500</v>
      </c>
      <c r="J54" s="16"/>
    </row>
    <row r="55" ht="23" customHeight="1" spans="1:10">
      <c r="A55" s="22">
        <v>4</v>
      </c>
      <c r="B55" s="18" t="s">
        <v>26</v>
      </c>
      <c r="C55" s="19">
        <f>H55*I55/10000</f>
        <v>0.2</v>
      </c>
      <c r="D55" s="19"/>
      <c r="E55" s="19"/>
      <c r="F55" s="19"/>
      <c r="G55" s="21" t="s">
        <v>27</v>
      </c>
      <c r="H55" s="21">
        <v>2</v>
      </c>
      <c r="I55" s="27">
        <v>1000</v>
      </c>
      <c r="J55" s="16"/>
    </row>
    <row r="56" ht="23" customHeight="1" spans="1:10">
      <c r="A56" s="22">
        <v>5</v>
      </c>
      <c r="B56" s="18" t="s">
        <v>28</v>
      </c>
      <c r="C56" s="19">
        <f>H56*I56/10000</f>
        <v>0.8</v>
      </c>
      <c r="D56" s="19"/>
      <c r="E56" s="19"/>
      <c r="F56" s="19"/>
      <c r="G56" s="21" t="s">
        <v>29</v>
      </c>
      <c r="H56" s="21">
        <v>8</v>
      </c>
      <c r="I56" s="27">
        <v>1000</v>
      </c>
      <c r="J56" s="16"/>
    </row>
    <row r="57" ht="23" customHeight="1" spans="1:10">
      <c r="A57" s="9" t="s">
        <v>57</v>
      </c>
      <c r="B57" s="12" t="s">
        <v>58</v>
      </c>
      <c r="C57" s="11">
        <f>SUM(C58:C64)</f>
        <v>7.87884</v>
      </c>
      <c r="D57" s="11"/>
      <c r="E57" s="11"/>
      <c r="F57" s="11">
        <f>C57+D57</f>
        <v>7.87884</v>
      </c>
      <c r="G57" s="13"/>
      <c r="H57" s="13"/>
      <c r="I57" s="25"/>
      <c r="J57" s="11"/>
    </row>
    <row r="58" ht="23" customHeight="1" spans="1:11">
      <c r="A58" s="22">
        <v>1</v>
      </c>
      <c r="B58" s="18" t="s">
        <v>45</v>
      </c>
      <c r="C58" s="19">
        <f t="shared" ref="C58:C64" si="7">H58*I58/10000</f>
        <v>6.085479</v>
      </c>
      <c r="D58" s="19"/>
      <c r="E58" s="19"/>
      <c r="F58" s="19"/>
      <c r="G58" s="20" t="s">
        <v>20</v>
      </c>
      <c r="H58" s="21">
        <v>281</v>
      </c>
      <c r="I58" s="27">
        <f>K58/H58</f>
        <v>216.565088967972</v>
      </c>
      <c r="J58" s="16"/>
      <c r="K58" s="3">
        <v>60854.79</v>
      </c>
    </row>
    <row r="59" ht="23" customHeight="1" spans="1:11">
      <c r="A59" s="22">
        <v>2</v>
      </c>
      <c r="B59" s="18" t="s">
        <v>21</v>
      </c>
      <c r="C59" s="19">
        <f t="shared" si="7"/>
        <v>0.063361</v>
      </c>
      <c r="D59" s="19"/>
      <c r="E59" s="19"/>
      <c r="F59" s="19"/>
      <c r="G59" s="20" t="s">
        <v>20</v>
      </c>
      <c r="H59" s="21">
        <v>14</v>
      </c>
      <c r="I59" s="27">
        <f>K59/H59</f>
        <v>45.2578571428571</v>
      </c>
      <c r="J59" s="16"/>
      <c r="K59" s="3">
        <v>633.61</v>
      </c>
    </row>
    <row r="60" ht="23" customHeight="1" spans="1:10">
      <c r="A60" s="22">
        <v>3</v>
      </c>
      <c r="B60" s="18" t="s">
        <v>22</v>
      </c>
      <c r="C60" s="19">
        <f t="shared" si="7"/>
        <v>0.6</v>
      </c>
      <c r="D60" s="19"/>
      <c r="E60" s="19"/>
      <c r="F60" s="19"/>
      <c r="G60" s="21" t="s">
        <v>23</v>
      </c>
      <c r="H60" s="21">
        <v>4</v>
      </c>
      <c r="I60" s="27">
        <v>1500</v>
      </c>
      <c r="J60" s="16"/>
    </row>
    <row r="61" ht="23" customHeight="1" spans="1:10">
      <c r="A61" s="22">
        <v>4</v>
      </c>
      <c r="B61" s="18" t="s">
        <v>59</v>
      </c>
      <c r="C61" s="19">
        <f t="shared" si="7"/>
        <v>0.08</v>
      </c>
      <c r="D61" s="19"/>
      <c r="E61" s="19"/>
      <c r="F61" s="19"/>
      <c r="G61" s="21" t="s">
        <v>29</v>
      </c>
      <c r="H61" s="21">
        <v>8</v>
      </c>
      <c r="I61" s="27">
        <v>100</v>
      </c>
      <c r="J61" s="16"/>
    </row>
    <row r="62" ht="23" customHeight="1" spans="1:10">
      <c r="A62" s="22">
        <v>5</v>
      </c>
      <c r="B62" s="18" t="s">
        <v>60</v>
      </c>
      <c r="C62" s="19">
        <f t="shared" si="7"/>
        <v>0.05</v>
      </c>
      <c r="D62" s="19"/>
      <c r="E62" s="19"/>
      <c r="F62" s="19"/>
      <c r="G62" s="21" t="s">
        <v>25</v>
      </c>
      <c r="H62" s="21">
        <v>1</v>
      </c>
      <c r="I62" s="27">
        <v>500</v>
      </c>
      <c r="J62" s="16"/>
    </row>
    <row r="63" ht="23" customHeight="1" spans="1:10">
      <c r="A63" s="22">
        <v>6</v>
      </c>
      <c r="B63" s="18" t="s">
        <v>26</v>
      </c>
      <c r="C63" s="19">
        <f t="shared" si="7"/>
        <v>0.2</v>
      </c>
      <c r="D63" s="19"/>
      <c r="E63" s="19"/>
      <c r="F63" s="19"/>
      <c r="G63" s="21" t="s">
        <v>27</v>
      </c>
      <c r="H63" s="21">
        <v>2</v>
      </c>
      <c r="I63" s="27">
        <v>1000</v>
      </c>
      <c r="J63" s="16"/>
    </row>
    <row r="64" ht="23" customHeight="1" spans="1:10">
      <c r="A64" s="22">
        <v>7</v>
      </c>
      <c r="B64" s="18" t="s">
        <v>28</v>
      </c>
      <c r="C64" s="19">
        <f t="shared" si="7"/>
        <v>0.8</v>
      </c>
      <c r="D64" s="19"/>
      <c r="E64" s="19"/>
      <c r="F64" s="19"/>
      <c r="G64" s="21" t="s">
        <v>29</v>
      </c>
      <c r="H64" s="21">
        <v>8</v>
      </c>
      <c r="I64" s="27">
        <v>1000</v>
      </c>
      <c r="J64" s="16"/>
    </row>
    <row r="65" ht="23" customHeight="1" spans="1:10">
      <c r="A65" s="9" t="s">
        <v>61</v>
      </c>
      <c r="B65" s="12" t="s">
        <v>62</v>
      </c>
      <c r="C65" s="11">
        <f>SUM(C66:C71)</f>
        <v>16.581932</v>
      </c>
      <c r="D65" s="11"/>
      <c r="E65" s="11"/>
      <c r="F65" s="11">
        <f>C65+D65</f>
        <v>16.581932</v>
      </c>
      <c r="G65" s="13"/>
      <c r="H65" s="13"/>
      <c r="I65" s="25"/>
      <c r="J65" s="11"/>
    </row>
    <row r="66" ht="23" customHeight="1" spans="1:11">
      <c r="A66" s="22">
        <v>1</v>
      </c>
      <c r="B66" s="18" t="s">
        <v>45</v>
      </c>
      <c r="C66" s="19">
        <f t="shared" ref="C66:C71" si="8">H66*I66/10000</f>
        <v>14.293329</v>
      </c>
      <c r="D66" s="19"/>
      <c r="E66" s="19"/>
      <c r="F66" s="19"/>
      <c r="G66" s="20" t="s">
        <v>20</v>
      </c>
      <c r="H66" s="21">
        <v>660</v>
      </c>
      <c r="I66" s="27">
        <f>K66/H66</f>
        <v>216.565590909091</v>
      </c>
      <c r="J66" s="16"/>
      <c r="K66" s="3">
        <v>142933.29</v>
      </c>
    </row>
    <row r="67" ht="23" customHeight="1" spans="1:11">
      <c r="A67" s="22">
        <v>2</v>
      </c>
      <c r="B67" s="18" t="s">
        <v>21</v>
      </c>
      <c r="C67" s="19">
        <f t="shared" si="8"/>
        <v>0.063361</v>
      </c>
      <c r="D67" s="19"/>
      <c r="E67" s="19"/>
      <c r="F67" s="19"/>
      <c r="G67" s="20" t="s">
        <v>20</v>
      </c>
      <c r="H67" s="21">
        <v>14</v>
      </c>
      <c r="I67" s="27">
        <f>K67/H67</f>
        <v>45.2578571428571</v>
      </c>
      <c r="J67" s="16"/>
      <c r="K67" s="3">
        <v>633.61</v>
      </c>
    </row>
    <row r="68" ht="23" customHeight="1" spans="1:10">
      <c r="A68" s="22">
        <v>3</v>
      </c>
      <c r="B68" s="18" t="s">
        <v>22</v>
      </c>
      <c r="C68" s="19">
        <f t="shared" si="8"/>
        <v>0.925242</v>
      </c>
      <c r="D68" s="19"/>
      <c r="E68" s="19"/>
      <c r="F68" s="19"/>
      <c r="G68" s="21" t="s">
        <v>23</v>
      </c>
      <c r="H68" s="21">
        <v>6</v>
      </c>
      <c r="I68" s="27">
        <v>1542.07</v>
      </c>
      <c r="J68" s="16"/>
    </row>
    <row r="69" ht="23" customHeight="1" spans="1:10">
      <c r="A69" s="22">
        <v>4</v>
      </c>
      <c r="B69" s="18" t="s">
        <v>24</v>
      </c>
      <c r="C69" s="19">
        <f t="shared" si="8"/>
        <v>0.3</v>
      </c>
      <c r="D69" s="19"/>
      <c r="E69" s="19"/>
      <c r="F69" s="19"/>
      <c r="G69" s="21" t="s">
        <v>25</v>
      </c>
      <c r="H69" s="21">
        <v>1</v>
      </c>
      <c r="I69" s="27">
        <v>3000</v>
      </c>
      <c r="J69" s="16"/>
    </row>
    <row r="70" ht="23" customHeight="1" spans="1:10">
      <c r="A70" s="22">
        <v>5</v>
      </c>
      <c r="B70" s="18" t="s">
        <v>26</v>
      </c>
      <c r="C70" s="19">
        <f t="shared" si="8"/>
        <v>0.2</v>
      </c>
      <c r="D70" s="19"/>
      <c r="E70" s="19"/>
      <c r="F70" s="19"/>
      <c r="G70" s="21" t="s">
        <v>27</v>
      </c>
      <c r="H70" s="21">
        <v>2</v>
      </c>
      <c r="I70" s="27">
        <v>1000</v>
      </c>
      <c r="J70" s="16"/>
    </row>
    <row r="71" ht="23" customHeight="1" spans="1:10">
      <c r="A71" s="22">
        <v>6</v>
      </c>
      <c r="B71" s="18" t="s">
        <v>28</v>
      </c>
      <c r="C71" s="19">
        <f t="shared" si="8"/>
        <v>0.8</v>
      </c>
      <c r="D71" s="19"/>
      <c r="E71" s="19"/>
      <c r="F71" s="19"/>
      <c r="G71" s="21" t="s">
        <v>29</v>
      </c>
      <c r="H71" s="21">
        <v>8</v>
      </c>
      <c r="I71" s="27">
        <v>1000</v>
      </c>
      <c r="J71" s="16"/>
    </row>
    <row r="72" ht="23" customHeight="1" spans="1:10">
      <c r="A72" s="9" t="s">
        <v>63</v>
      </c>
      <c r="B72" s="12" t="s">
        <v>64</v>
      </c>
      <c r="C72" s="11">
        <f>SUM(C73:C81)</f>
        <v>18.023053</v>
      </c>
      <c r="D72" s="11"/>
      <c r="E72" s="11"/>
      <c r="F72" s="11">
        <f>C72+D72</f>
        <v>18.023053</v>
      </c>
      <c r="G72" s="13"/>
      <c r="H72" s="13"/>
      <c r="I72" s="25"/>
      <c r="J72" s="11"/>
    </row>
    <row r="73" ht="23" customHeight="1" spans="1:11">
      <c r="A73" s="22">
        <v>1</v>
      </c>
      <c r="B73" s="18" t="s">
        <v>45</v>
      </c>
      <c r="C73" s="19">
        <f>H73*I73/10000</f>
        <v>12.647445</v>
      </c>
      <c r="D73" s="19"/>
      <c r="E73" s="19"/>
      <c r="F73" s="19"/>
      <c r="G73" s="20" t="s">
        <v>20</v>
      </c>
      <c r="H73" s="21">
        <v>584</v>
      </c>
      <c r="I73" s="27">
        <f>K73/H73</f>
        <v>216.565839041096</v>
      </c>
      <c r="J73" s="16"/>
      <c r="K73" s="3">
        <v>126474.45</v>
      </c>
    </row>
    <row r="74" ht="23" customHeight="1" spans="1:11">
      <c r="A74" s="22">
        <v>2</v>
      </c>
      <c r="B74" s="18" t="s">
        <v>21</v>
      </c>
      <c r="C74" s="19">
        <f>H74*I74/10000</f>
        <v>0.063361</v>
      </c>
      <c r="D74" s="19"/>
      <c r="E74" s="19"/>
      <c r="F74" s="19"/>
      <c r="G74" s="20" t="s">
        <v>20</v>
      </c>
      <c r="H74" s="21">
        <v>14</v>
      </c>
      <c r="I74" s="27">
        <f>K74/H74</f>
        <v>45.2578571428571</v>
      </c>
      <c r="J74" s="16"/>
      <c r="K74" s="3">
        <v>633.61</v>
      </c>
    </row>
    <row r="75" ht="23" customHeight="1" spans="1:11">
      <c r="A75" s="22">
        <v>3</v>
      </c>
      <c r="B75" s="23" t="s">
        <v>32</v>
      </c>
      <c r="C75" s="19">
        <f t="shared" ref="C75:C77" si="9">H75*I75/10000</f>
        <v>3.471606</v>
      </c>
      <c r="D75" s="19"/>
      <c r="E75" s="19"/>
      <c r="F75" s="19"/>
      <c r="G75" s="20" t="s">
        <v>20</v>
      </c>
      <c r="H75" s="21">
        <v>257</v>
      </c>
      <c r="I75" s="27">
        <f>K75/H75</f>
        <v>135.081945525292</v>
      </c>
      <c r="J75" s="16"/>
      <c r="K75" s="3">
        <v>34716.06</v>
      </c>
    </row>
    <row r="76" ht="23" customHeight="1" spans="1:11">
      <c r="A76" s="22">
        <v>4</v>
      </c>
      <c r="B76" s="23" t="s">
        <v>33</v>
      </c>
      <c r="C76" s="19">
        <f t="shared" si="9"/>
        <v>0.14642</v>
      </c>
      <c r="D76" s="19"/>
      <c r="E76" s="19"/>
      <c r="F76" s="19"/>
      <c r="G76" s="20" t="s">
        <v>20</v>
      </c>
      <c r="H76" s="21">
        <v>30</v>
      </c>
      <c r="I76" s="27">
        <f>K76/H76</f>
        <v>48.8066666666667</v>
      </c>
      <c r="J76" s="16"/>
      <c r="K76" s="3">
        <v>1464.2</v>
      </c>
    </row>
    <row r="77" ht="23" customHeight="1" spans="1:11">
      <c r="A77" s="22">
        <v>5</v>
      </c>
      <c r="B77" s="23" t="s">
        <v>34</v>
      </c>
      <c r="C77" s="19">
        <f t="shared" si="9"/>
        <v>0.094221</v>
      </c>
      <c r="D77" s="19"/>
      <c r="E77" s="19"/>
      <c r="F77" s="19"/>
      <c r="G77" s="20" t="s">
        <v>35</v>
      </c>
      <c r="H77" s="21">
        <v>60</v>
      </c>
      <c r="I77" s="27">
        <f>K77/H77</f>
        <v>15.7035</v>
      </c>
      <c r="J77" s="16"/>
      <c r="K77" s="3">
        <v>942.21</v>
      </c>
    </row>
    <row r="78" ht="23" customHeight="1" spans="1:10">
      <c r="A78" s="22">
        <v>6</v>
      </c>
      <c r="B78" s="18" t="s">
        <v>22</v>
      </c>
      <c r="C78" s="19">
        <f t="shared" ref="C78:C89" si="10">H78*I78/10000</f>
        <v>0.3</v>
      </c>
      <c r="D78" s="19"/>
      <c r="E78" s="19"/>
      <c r="F78" s="19"/>
      <c r="G78" s="21" t="s">
        <v>23</v>
      </c>
      <c r="H78" s="21">
        <v>2</v>
      </c>
      <c r="I78" s="27">
        <v>1500</v>
      </c>
      <c r="J78" s="16"/>
    </row>
    <row r="79" ht="23" customHeight="1" spans="1:10">
      <c r="A79" s="22">
        <v>7</v>
      </c>
      <c r="B79" s="18" t="s">
        <v>24</v>
      </c>
      <c r="C79" s="19">
        <f t="shared" si="10"/>
        <v>0.3</v>
      </c>
      <c r="D79" s="19"/>
      <c r="E79" s="19"/>
      <c r="F79" s="19"/>
      <c r="G79" s="21" t="s">
        <v>25</v>
      </c>
      <c r="H79" s="21">
        <v>1</v>
      </c>
      <c r="I79" s="27">
        <v>3000</v>
      </c>
      <c r="J79" s="16"/>
    </row>
    <row r="80" ht="23" customHeight="1" spans="1:10">
      <c r="A80" s="22">
        <v>8</v>
      </c>
      <c r="B80" s="18" t="s">
        <v>26</v>
      </c>
      <c r="C80" s="19">
        <f t="shared" si="10"/>
        <v>0.2</v>
      </c>
      <c r="D80" s="19"/>
      <c r="E80" s="19"/>
      <c r="F80" s="19"/>
      <c r="G80" s="21" t="s">
        <v>27</v>
      </c>
      <c r="H80" s="21">
        <v>2</v>
      </c>
      <c r="I80" s="27">
        <v>1000</v>
      </c>
      <c r="J80" s="16"/>
    </row>
    <row r="81" ht="23" customHeight="1" spans="1:10">
      <c r="A81" s="22">
        <v>9</v>
      </c>
      <c r="B81" s="18" t="s">
        <v>28</v>
      </c>
      <c r="C81" s="19">
        <f t="shared" si="10"/>
        <v>0.8</v>
      </c>
      <c r="D81" s="19"/>
      <c r="E81" s="19"/>
      <c r="F81" s="19"/>
      <c r="G81" s="21" t="s">
        <v>29</v>
      </c>
      <c r="H81" s="21">
        <v>8</v>
      </c>
      <c r="I81" s="27">
        <v>1000</v>
      </c>
      <c r="J81" s="16"/>
    </row>
    <row r="82" ht="23" customHeight="1" spans="1:10">
      <c r="A82" s="9" t="s">
        <v>65</v>
      </c>
      <c r="B82" s="12" t="s">
        <v>66</v>
      </c>
      <c r="C82" s="11">
        <f>SUM(C83:C90)</f>
        <v>16.88586</v>
      </c>
      <c r="D82" s="11"/>
      <c r="E82" s="11"/>
      <c r="F82" s="11">
        <f>C82+D82</f>
        <v>16.88586</v>
      </c>
      <c r="G82" s="13"/>
      <c r="H82" s="13"/>
      <c r="I82" s="25"/>
      <c r="J82" s="11"/>
    </row>
    <row r="83" ht="23" customHeight="1" spans="1:11">
      <c r="A83" s="22">
        <v>1</v>
      </c>
      <c r="B83" s="18" t="s">
        <v>45</v>
      </c>
      <c r="C83" s="19">
        <f t="shared" si="10"/>
        <v>14.293329</v>
      </c>
      <c r="D83" s="19"/>
      <c r="E83" s="19"/>
      <c r="F83" s="19"/>
      <c r="G83" s="20" t="s">
        <v>20</v>
      </c>
      <c r="H83" s="21">
        <v>660</v>
      </c>
      <c r="I83" s="27">
        <f>K83/H83</f>
        <v>216.565590909091</v>
      </c>
      <c r="J83" s="16"/>
      <c r="K83" s="3">
        <v>142933.29</v>
      </c>
    </row>
    <row r="84" ht="23" customHeight="1" spans="1:11">
      <c r="A84" s="22">
        <v>2</v>
      </c>
      <c r="B84" s="18" t="s">
        <v>21</v>
      </c>
      <c r="C84" s="19">
        <f t="shared" si="10"/>
        <v>0.190079</v>
      </c>
      <c r="D84" s="19"/>
      <c r="E84" s="19"/>
      <c r="F84" s="19"/>
      <c r="G84" s="20" t="s">
        <v>20</v>
      </c>
      <c r="H84" s="21">
        <v>42</v>
      </c>
      <c r="I84" s="27">
        <f>K84/H84</f>
        <v>45.2569047619048</v>
      </c>
      <c r="J84" s="16"/>
      <c r="K84" s="3">
        <v>1900.79</v>
      </c>
    </row>
    <row r="85" ht="23" customHeight="1" spans="1:10">
      <c r="A85" s="22">
        <v>3</v>
      </c>
      <c r="B85" s="18" t="s">
        <v>60</v>
      </c>
      <c r="C85" s="19">
        <f t="shared" si="10"/>
        <v>0.1</v>
      </c>
      <c r="D85" s="19"/>
      <c r="E85" s="19"/>
      <c r="F85" s="19"/>
      <c r="G85" s="20" t="s">
        <v>25</v>
      </c>
      <c r="H85" s="21">
        <v>2</v>
      </c>
      <c r="I85" s="27">
        <v>500</v>
      </c>
      <c r="J85" s="16"/>
    </row>
    <row r="86" ht="23" customHeight="1" spans="1:11">
      <c r="A86" s="22">
        <v>4</v>
      </c>
      <c r="B86" s="23" t="s">
        <v>34</v>
      </c>
      <c r="C86" s="19">
        <f t="shared" si="10"/>
        <v>0.166452</v>
      </c>
      <c r="D86" s="19"/>
      <c r="E86" s="19"/>
      <c r="F86" s="19"/>
      <c r="G86" s="20" t="s">
        <v>35</v>
      </c>
      <c r="H86" s="21">
        <v>106</v>
      </c>
      <c r="I86" s="27">
        <f>K86/H86</f>
        <v>15.7030188679245</v>
      </c>
      <c r="J86" s="16"/>
      <c r="K86" s="29">
        <v>1664.52</v>
      </c>
    </row>
    <row r="87" ht="23" customHeight="1" spans="1:10">
      <c r="A87" s="22">
        <v>5</v>
      </c>
      <c r="B87" s="23" t="s">
        <v>36</v>
      </c>
      <c r="C87" s="19">
        <f t="shared" si="10"/>
        <v>0.036</v>
      </c>
      <c r="D87" s="19"/>
      <c r="E87" s="19"/>
      <c r="F87" s="19"/>
      <c r="G87" s="21" t="s">
        <v>23</v>
      </c>
      <c r="H87" s="21">
        <v>4</v>
      </c>
      <c r="I87" s="27">
        <v>90</v>
      </c>
      <c r="J87" s="16"/>
    </row>
    <row r="88" ht="23" customHeight="1" spans="1:10">
      <c r="A88" s="22">
        <v>6</v>
      </c>
      <c r="B88" s="18" t="s">
        <v>22</v>
      </c>
      <c r="C88" s="19">
        <f t="shared" si="10"/>
        <v>1</v>
      </c>
      <c r="D88" s="19"/>
      <c r="E88" s="19"/>
      <c r="F88" s="19"/>
      <c r="G88" s="21" t="s">
        <v>23</v>
      </c>
      <c r="H88" s="21">
        <v>4</v>
      </c>
      <c r="I88" s="27">
        <v>2500</v>
      </c>
      <c r="J88" s="16"/>
    </row>
    <row r="89" ht="23" customHeight="1" spans="1:10">
      <c r="A89" s="22">
        <v>7</v>
      </c>
      <c r="B89" s="18" t="s">
        <v>24</v>
      </c>
      <c r="C89" s="19">
        <f t="shared" si="10"/>
        <v>0.3</v>
      </c>
      <c r="D89" s="19"/>
      <c r="E89" s="19"/>
      <c r="F89" s="19"/>
      <c r="G89" s="21" t="s">
        <v>25</v>
      </c>
      <c r="H89" s="21">
        <v>1</v>
      </c>
      <c r="I89" s="27">
        <v>3000</v>
      </c>
      <c r="J89" s="16"/>
    </row>
    <row r="90" ht="23" customHeight="1" spans="1:10">
      <c r="A90" s="22">
        <v>8</v>
      </c>
      <c r="B90" s="18" t="s">
        <v>28</v>
      </c>
      <c r="C90" s="19">
        <f t="shared" ref="C90:C104" si="11">H90*I90/10000</f>
        <v>0.8</v>
      </c>
      <c r="D90" s="19"/>
      <c r="E90" s="19"/>
      <c r="F90" s="19"/>
      <c r="G90" s="21" t="s">
        <v>29</v>
      </c>
      <c r="H90" s="21">
        <v>8</v>
      </c>
      <c r="I90" s="27">
        <v>1000</v>
      </c>
      <c r="J90" s="16"/>
    </row>
    <row r="91" ht="23" customHeight="1" spans="1:10">
      <c r="A91" s="9" t="s">
        <v>67</v>
      </c>
      <c r="B91" s="12" t="s">
        <v>68</v>
      </c>
      <c r="C91" s="11">
        <f>SUM(C92:C104)</f>
        <v>34.047633</v>
      </c>
      <c r="D91" s="11"/>
      <c r="E91" s="11"/>
      <c r="F91" s="11">
        <f>C91+D91</f>
        <v>34.047633</v>
      </c>
      <c r="G91" s="13"/>
      <c r="H91" s="13"/>
      <c r="I91" s="25"/>
      <c r="J91" s="11"/>
    </row>
    <row r="92" ht="23" customHeight="1" spans="1:11">
      <c r="A92" s="14">
        <v>1</v>
      </c>
      <c r="B92" s="15" t="s">
        <v>45</v>
      </c>
      <c r="C92" s="16">
        <f t="shared" si="11"/>
        <v>14.977679</v>
      </c>
      <c r="D92" s="16"/>
      <c r="E92" s="16"/>
      <c r="F92" s="16"/>
      <c r="G92" s="20" t="s">
        <v>20</v>
      </c>
      <c r="H92" s="17">
        <v>691.6</v>
      </c>
      <c r="I92" s="26">
        <f>K92/H92</f>
        <v>216.565630422209</v>
      </c>
      <c r="J92" s="16"/>
      <c r="K92" s="3">
        <v>149776.79</v>
      </c>
    </row>
    <row r="93" ht="23" customHeight="1" spans="1:11">
      <c r="A93" s="14">
        <v>2</v>
      </c>
      <c r="B93" s="15" t="s">
        <v>21</v>
      </c>
      <c r="C93" s="16">
        <f t="shared" si="11"/>
        <v>0.063361</v>
      </c>
      <c r="D93" s="16"/>
      <c r="E93" s="16"/>
      <c r="F93" s="16"/>
      <c r="G93" s="20" t="s">
        <v>20</v>
      </c>
      <c r="H93" s="17">
        <v>14</v>
      </c>
      <c r="I93" s="26">
        <f t="shared" ref="I93:I98" si="12">K93/H93</f>
        <v>45.2578571428571</v>
      </c>
      <c r="J93" s="16"/>
      <c r="K93" s="3">
        <v>633.61</v>
      </c>
    </row>
    <row r="94" ht="23" customHeight="1" spans="1:11">
      <c r="A94" s="22">
        <v>3</v>
      </c>
      <c r="B94" s="18" t="s">
        <v>69</v>
      </c>
      <c r="C94" s="19">
        <f t="shared" si="11"/>
        <v>0.98696</v>
      </c>
      <c r="D94" s="19"/>
      <c r="E94" s="19"/>
      <c r="F94" s="19"/>
      <c r="G94" s="20" t="s">
        <v>20</v>
      </c>
      <c r="H94" s="21">
        <v>248</v>
      </c>
      <c r="I94" s="27">
        <f t="shared" si="12"/>
        <v>39.7967741935484</v>
      </c>
      <c r="J94" s="16"/>
      <c r="K94" s="29">
        <v>9869.6</v>
      </c>
    </row>
    <row r="95" ht="23" customHeight="1" spans="1:11">
      <c r="A95" s="22">
        <v>4</v>
      </c>
      <c r="B95" s="18" t="s">
        <v>70</v>
      </c>
      <c r="C95" s="19">
        <f t="shared" si="11"/>
        <v>4.26185</v>
      </c>
      <c r="D95" s="19"/>
      <c r="E95" s="19"/>
      <c r="F95" s="19"/>
      <c r="G95" s="20" t="s">
        <v>20</v>
      </c>
      <c r="H95" s="21">
        <v>248</v>
      </c>
      <c r="I95" s="27">
        <f t="shared" si="12"/>
        <v>171.848790322581</v>
      </c>
      <c r="J95" s="16"/>
      <c r="K95" s="3">
        <v>42618.5</v>
      </c>
    </row>
    <row r="96" ht="23" customHeight="1" spans="1:11">
      <c r="A96" s="22">
        <v>5</v>
      </c>
      <c r="B96" s="23" t="s">
        <v>32</v>
      </c>
      <c r="C96" s="19">
        <f t="shared" si="11"/>
        <v>3.14741</v>
      </c>
      <c r="D96" s="19"/>
      <c r="E96" s="19"/>
      <c r="F96" s="19"/>
      <c r="G96" s="20" t="s">
        <v>20</v>
      </c>
      <c r="H96" s="21">
        <v>233</v>
      </c>
      <c r="I96" s="27">
        <f t="shared" si="12"/>
        <v>135.081974248927</v>
      </c>
      <c r="J96" s="16"/>
      <c r="K96" s="3">
        <v>31474.1</v>
      </c>
    </row>
    <row r="97" ht="23" customHeight="1" spans="1:11">
      <c r="A97" s="22">
        <v>6</v>
      </c>
      <c r="B97" s="23" t="s">
        <v>33</v>
      </c>
      <c r="C97" s="19">
        <f t="shared" si="11"/>
        <v>0.634485</v>
      </c>
      <c r="D97" s="19"/>
      <c r="E97" s="19"/>
      <c r="F97" s="19"/>
      <c r="G97" s="20" t="s">
        <v>20</v>
      </c>
      <c r="H97" s="21">
        <v>130</v>
      </c>
      <c r="I97" s="27">
        <f t="shared" si="12"/>
        <v>48.8065384615385</v>
      </c>
      <c r="J97" s="16"/>
      <c r="K97" s="3">
        <v>6344.85</v>
      </c>
    </row>
    <row r="98" ht="23" customHeight="1" spans="1:11">
      <c r="A98" s="22">
        <v>7</v>
      </c>
      <c r="B98" s="23" t="s">
        <v>34</v>
      </c>
      <c r="C98" s="19">
        <f t="shared" si="11"/>
        <v>0.086368</v>
      </c>
      <c r="D98" s="19"/>
      <c r="E98" s="19"/>
      <c r="F98" s="19"/>
      <c r="G98" s="20" t="s">
        <v>35</v>
      </c>
      <c r="H98" s="21">
        <v>55</v>
      </c>
      <c r="I98" s="27">
        <f t="shared" si="12"/>
        <v>15.7032727272727</v>
      </c>
      <c r="J98" s="16"/>
      <c r="K98" s="3">
        <v>863.68</v>
      </c>
    </row>
    <row r="99" ht="23" customHeight="1" spans="1:10">
      <c r="A99" s="22">
        <v>8</v>
      </c>
      <c r="B99" s="18" t="s">
        <v>22</v>
      </c>
      <c r="C99" s="19">
        <f t="shared" si="11"/>
        <v>0.6</v>
      </c>
      <c r="D99" s="19"/>
      <c r="E99" s="19"/>
      <c r="F99" s="19"/>
      <c r="G99" s="21" t="s">
        <v>23</v>
      </c>
      <c r="H99" s="21">
        <v>4</v>
      </c>
      <c r="I99" s="27">
        <v>1500</v>
      </c>
      <c r="J99" s="16"/>
    </row>
    <row r="100" ht="23" customHeight="1" spans="1:10">
      <c r="A100" s="22">
        <v>9</v>
      </c>
      <c r="B100" s="18" t="s">
        <v>71</v>
      </c>
      <c r="C100" s="19">
        <f t="shared" si="11"/>
        <v>0.018</v>
      </c>
      <c r="D100" s="19"/>
      <c r="E100" s="19"/>
      <c r="F100" s="19"/>
      <c r="G100" s="21" t="s">
        <v>23</v>
      </c>
      <c r="H100" s="21">
        <v>2</v>
      </c>
      <c r="I100" s="27">
        <v>90</v>
      </c>
      <c r="J100" s="16"/>
    </row>
    <row r="101" ht="23" customHeight="1" spans="1:10">
      <c r="A101" s="22">
        <v>10</v>
      </c>
      <c r="B101" s="18" t="s">
        <v>72</v>
      </c>
      <c r="C101" s="19">
        <f t="shared" si="11"/>
        <v>7.87152</v>
      </c>
      <c r="D101" s="19"/>
      <c r="E101" s="19"/>
      <c r="F101" s="19"/>
      <c r="G101" s="21" t="s">
        <v>44</v>
      </c>
      <c r="H101" s="21">
        <f>69*4</f>
        <v>276</v>
      </c>
      <c r="I101" s="27">
        <v>285.2</v>
      </c>
      <c r="J101" s="16" t="s">
        <v>73</v>
      </c>
    </row>
    <row r="102" ht="23" customHeight="1" spans="1:10">
      <c r="A102" s="22">
        <v>11</v>
      </c>
      <c r="B102" s="18" t="s">
        <v>37</v>
      </c>
      <c r="C102" s="19">
        <f t="shared" si="11"/>
        <v>0.4</v>
      </c>
      <c r="D102" s="19"/>
      <c r="E102" s="19"/>
      <c r="F102" s="19"/>
      <c r="G102" s="21" t="s">
        <v>25</v>
      </c>
      <c r="H102" s="21">
        <v>1</v>
      </c>
      <c r="I102" s="27">
        <v>4000</v>
      </c>
      <c r="J102" s="16"/>
    </row>
    <row r="103" ht="23" customHeight="1" spans="1:10">
      <c r="A103" s="22">
        <v>12</v>
      </c>
      <c r="B103" s="18" t="s">
        <v>26</v>
      </c>
      <c r="C103" s="19">
        <f t="shared" si="11"/>
        <v>0.2</v>
      </c>
      <c r="D103" s="19"/>
      <c r="E103" s="19"/>
      <c r="F103" s="19"/>
      <c r="G103" s="21" t="s">
        <v>27</v>
      </c>
      <c r="H103" s="21">
        <v>2</v>
      </c>
      <c r="I103" s="27">
        <v>1000</v>
      </c>
      <c r="J103" s="16"/>
    </row>
    <row r="104" ht="23" customHeight="1" spans="1:10">
      <c r="A104" s="22">
        <v>13</v>
      </c>
      <c r="B104" s="18" t="s">
        <v>28</v>
      </c>
      <c r="C104" s="19">
        <f t="shared" si="11"/>
        <v>0.8</v>
      </c>
      <c r="D104" s="19"/>
      <c r="E104" s="19"/>
      <c r="F104" s="19"/>
      <c r="G104" s="21" t="s">
        <v>29</v>
      </c>
      <c r="H104" s="21">
        <v>8</v>
      </c>
      <c r="I104" s="27">
        <v>1000</v>
      </c>
      <c r="J104" s="16"/>
    </row>
    <row r="105" ht="23" customHeight="1" spans="1:10">
      <c r="A105" s="9" t="s">
        <v>74</v>
      </c>
      <c r="B105" s="12" t="s">
        <v>75</v>
      </c>
      <c r="C105" s="11">
        <f>SUM(C106:C111)</f>
        <v>12.656876</v>
      </c>
      <c r="D105" s="11"/>
      <c r="E105" s="11"/>
      <c r="F105" s="11">
        <f>C105+D105</f>
        <v>12.656876</v>
      </c>
      <c r="G105" s="13"/>
      <c r="H105" s="13"/>
      <c r="I105" s="25"/>
      <c r="J105" s="11"/>
    </row>
    <row r="106" ht="23" customHeight="1" spans="1:11">
      <c r="A106" s="22">
        <v>1</v>
      </c>
      <c r="B106" s="18" t="s">
        <v>45</v>
      </c>
      <c r="C106" s="19">
        <f t="shared" ref="C106:C111" si="13">H106*I106/10000</f>
        <v>10.676687</v>
      </c>
      <c r="D106" s="19"/>
      <c r="E106" s="19"/>
      <c r="F106" s="19"/>
      <c r="G106" s="20" t="s">
        <v>20</v>
      </c>
      <c r="H106" s="21">
        <v>493</v>
      </c>
      <c r="I106" s="27">
        <f>K106/H106</f>
        <v>216.565659229209</v>
      </c>
      <c r="J106" s="16"/>
      <c r="K106" s="3">
        <v>106766.87</v>
      </c>
    </row>
    <row r="107" ht="23" customHeight="1" spans="1:11">
      <c r="A107" s="22">
        <v>2</v>
      </c>
      <c r="B107" s="18" t="s">
        <v>21</v>
      </c>
      <c r="C107" s="19">
        <f t="shared" si="13"/>
        <v>0.063361</v>
      </c>
      <c r="D107" s="19"/>
      <c r="E107" s="19"/>
      <c r="F107" s="19"/>
      <c r="G107" s="20" t="s">
        <v>20</v>
      </c>
      <c r="H107" s="21">
        <v>14</v>
      </c>
      <c r="I107" s="27">
        <f>K107/H107</f>
        <v>45.2578571428571</v>
      </c>
      <c r="J107" s="16"/>
      <c r="K107" s="3">
        <v>633.61</v>
      </c>
    </row>
    <row r="108" ht="23" customHeight="1" spans="1:10">
      <c r="A108" s="22">
        <v>3</v>
      </c>
      <c r="B108" s="18" t="s">
        <v>22</v>
      </c>
      <c r="C108" s="19">
        <f t="shared" si="13"/>
        <v>0.616828</v>
      </c>
      <c r="D108" s="19"/>
      <c r="E108" s="19"/>
      <c r="F108" s="19"/>
      <c r="G108" s="21" t="s">
        <v>23</v>
      </c>
      <c r="H108" s="21">
        <v>4</v>
      </c>
      <c r="I108" s="27">
        <v>1542.07</v>
      </c>
      <c r="J108" s="16"/>
    </row>
    <row r="109" ht="23" customHeight="1" spans="1:10">
      <c r="A109" s="22">
        <v>4</v>
      </c>
      <c r="B109" s="18" t="s">
        <v>76</v>
      </c>
      <c r="C109" s="19">
        <f t="shared" si="13"/>
        <v>0.3</v>
      </c>
      <c r="D109" s="19"/>
      <c r="E109" s="19"/>
      <c r="F109" s="19"/>
      <c r="G109" s="21" t="s">
        <v>25</v>
      </c>
      <c r="H109" s="21">
        <v>1</v>
      </c>
      <c r="I109" s="27">
        <v>3000</v>
      </c>
      <c r="J109" s="16"/>
    </row>
    <row r="110" ht="23" customHeight="1" spans="1:10">
      <c r="A110" s="22">
        <v>5</v>
      </c>
      <c r="B110" s="18" t="s">
        <v>26</v>
      </c>
      <c r="C110" s="19">
        <f t="shared" si="13"/>
        <v>0.2</v>
      </c>
      <c r="D110" s="19"/>
      <c r="E110" s="19"/>
      <c r="F110" s="19"/>
      <c r="G110" s="21" t="s">
        <v>27</v>
      </c>
      <c r="H110" s="21">
        <v>2</v>
      </c>
      <c r="I110" s="27">
        <v>1000</v>
      </c>
      <c r="J110" s="16"/>
    </row>
    <row r="111" ht="23" customHeight="1" spans="1:10">
      <c r="A111" s="22">
        <v>6</v>
      </c>
      <c r="B111" s="18" t="s">
        <v>28</v>
      </c>
      <c r="C111" s="19">
        <f t="shared" si="13"/>
        <v>0.8</v>
      </c>
      <c r="D111" s="19"/>
      <c r="E111" s="19"/>
      <c r="F111" s="19"/>
      <c r="G111" s="21" t="s">
        <v>29</v>
      </c>
      <c r="H111" s="21">
        <v>8</v>
      </c>
      <c r="I111" s="27">
        <v>1000</v>
      </c>
      <c r="J111" s="16"/>
    </row>
    <row r="112" ht="23" customHeight="1" spans="1:10">
      <c r="A112" s="8" t="s">
        <v>77</v>
      </c>
      <c r="B112" s="30" t="s">
        <v>78</v>
      </c>
      <c r="C112" s="7"/>
      <c r="D112" s="7"/>
      <c r="E112" s="7">
        <f>SUM(E113:E120)</f>
        <v>15.730812084</v>
      </c>
      <c r="F112" s="7">
        <f>E112</f>
        <v>15.730812084</v>
      </c>
      <c r="G112" s="8"/>
      <c r="H112" s="8"/>
      <c r="I112" s="7"/>
      <c r="J112" s="7">
        <f>F112/F122*100</f>
        <v>6.55457498469996</v>
      </c>
    </row>
    <row r="113" ht="23" customHeight="1" spans="1:10">
      <c r="A113" s="31">
        <v>1</v>
      </c>
      <c r="B113" s="32" t="s">
        <v>79</v>
      </c>
      <c r="C113" s="33"/>
      <c r="D113" s="33"/>
      <c r="E113" s="33">
        <f>H113*I113</f>
        <v>1.08638205</v>
      </c>
      <c r="F113" s="33">
        <f>E113</f>
        <v>1.08638205</v>
      </c>
      <c r="G113" s="31" t="s">
        <v>80</v>
      </c>
      <c r="H113" s="33">
        <f>F4</f>
        <v>217.27641</v>
      </c>
      <c r="I113" s="40">
        <v>0.005</v>
      </c>
      <c r="J113" s="35"/>
    </row>
    <row r="114" ht="23" customHeight="1" spans="1:10">
      <c r="A114" s="31">
        <v>2</v>
      </c>
      <c r="B114" s="34" t="s">
        <v>81</v>
      </c>
      <c r="C114" s="33"/>
      <c r="D114" s="33"/>
      <c r="E114" s="33">
        <f t="shared" ref="E114:E121" si="14">H114*I114</f>
        <v>5.43191025</v>
      </c>
      <c r="F114" s="33">
        <f t="shared" ref="F114:F121" si="15">SUM(C114:E114)</f>
        <v>5.43191025</v>
      </c>
      <c r="G114" s="31" t="s">
        <v>80</v>
      </c>
      <c r="H114" s="35">
        <f>F4</f>
        <v>217.27641</v>
      </c>
      <c r="I114" s="40">
        <v>0.025</v>
      </c>
      <c r="J114" s="41"/>
    </row>
    <row r="115" ht="23" customHeight="1" spans="1:10">
      <c r="A115" s="31">
        <v>3</v>
      </c>
      <c r="B115" s="34" t="s">
        <v>82</v>
      </c>
      <c r="C115" s="33"/>
      <c r="D115" s="33"/>
      <c r="E115" s="33">
        <f t="shared" si="14"/>
        <v>3.25914615</v>
      </c>
      <c r="F115" s="33">
        <f t="shared" si="15"/>
        <v>3.25914615</v>
      </c>
      <c r="G115" s="31" t="s">
        <v>80</v>
      </c>
      <c r="H115" s="35">
        <f>F4</f>
        <v>217.27641</v>
      </c>
      <c r="I115" s="40">
        <v>0.015</v>
      </c>
      <c r="J115" s="41"/>
    </row>
    <row r="116" ht="23" customHeight="1" spans="1:10">
      <c r="A116" s="31">
        <v>4</v>
      </c>
      <c r="B116" s="34" t="s">
        <v>83</v>
      </c>
      <c r="C116" s="33"/>
      <c r="D116" s="33"/>
      <c r="E116" s="33">
        <f t="shared" si="14"/>
        <v>0.65182923</v>
      </c>
      <c r="F116" s="33">
        <f t="shared" si="15"/>
        <v>0.65182923</v>
      </c>
      <c r="G116" s="31" t="s">
        <v>80</v>
      </c>
      <c r="H116" s="35">
        <f>F4</f>
        <v>217.27641</v>
      </c>
      <c r="I116" s="40">
        <v>0.003</v>
      </c>
      <c r="J116" s="41"/>
    </row>
    <row r="117" ht="23" customHeight="1" spans="1:10">
      <c r="A117" s="31">
        <v>5</v>
      </c>
      <c r="B117" s="34" t="s">
        <v>84</v>
      </c>
      <c r="C117" s="33"/>
      <c r="D117" s="33"/>
      <c r="E117" s="33">
        <f t="shared" ref="E117" si="16">H117*I117</f>
        <v>0.86910564</v>
      </c>
      <c r="F117" s="33">
        <f t="shared" ref="F117" si="17">SUM(C117:E117)</f>
        <v>0.86910564</v>
      </c>
      <c r="G117" s="31" t="s">
        <v>80</v>
      </c>
      <c r="H117" s="35">
        <f>F4</f>
        <v>217.27641</v>
      </c>
      <c r="I117" s="40">
        <v>0.004</v>
      </c>
      <c r="J117" s="41"/>
    </row>
    <row r="118" ht="23" customHeight="1" spans="1:10">
      <c r="A118" s="31">
        <v>6</v>
      </c>
      <c r="B118" s="32" t="s">
        <v>85</v>
      </c>
      <c r="C118" s="33"/>
      <c r="D118" s="33"/>
      <c r="E118" s="33">
        <f t="shared" si="14"/>
        <v>1.73821128</v>
      </c>
      <c r="F118" s="33">
        <f t="shared" si="15"/>
        <v>1.73821128</v>
      </c>
      <c r="G118" s="31" t="s">
        <v>80</v>
      </c>
      <c r="H118" s="35">
        <f>F4</f>
        <v>217.27641</v>
      </c>
      <c r="I118" s="40">
        <v>0.008</v>
      </c>
      <c r="J118" s="41"/>
    </row>
    <row r="119" ht="23" customHeight="1" spans="1:10">
      <c r="A119" s="31">
        <v>7</v>
      </c>
      <c r="B119" s="32" t="s">
        <v>86</v>
      </c>
      <c r="C119" s="33"/>
      <c r="D119" s="33"/>
      <c r="E119" s="33">
        <f t="shared" si="14"/>
        <v>0.65182923</v>
      </c>
      <c r="F119" s="33">
        <f t="shared" si="15"/>
        <v>0.65182923</v>
      </c>
      <c r="G119" s="31" t="s">
        <v>80</v>
      </c>
      <c r="H119" s="35">
        <f>F4</f>
        <v>217.27641</v>
      </c>
      <c r="I119" s="40">
        <v>0.003</v>
      </c>
      <c r="J119" s="41"/>
    </row>
    <row r="120" ht="23" customHeight="1" spans="1:10">
      <c r="A120" s="31">
        <v>8</v>
      </c>
      <c r="B120" s="34" t="s">
        <v>87</v>
      </c>
      <c r="C120" s="33"/>
      <c r="D120" s="33"/>
      <c r="E120" s="33">
        <f t="shared" si="14"/>
        <v>2.042398254</v>
      </c>
      <c r="F120" s="33">
        <f t="shared" si="15"/>
        <v>2.042398254</v>
      </c>
      <c r="G120" s="31" t="s">
        <v>80</v>
      </c>
      <c r="H120" s="35">
        <f>F4</f>
        <v>217.27641</v>
      </c>
      <c r="I120" s="40">
        <v>0.0094</v>
      </c>
      <c r="J120" s="41"/>
    </row>
    <row r="121" ht="23" customHeight="1" spans="1:10">
      <c r="A121" s="36" t="s">
        <v>88</v>
      </c>
      <c r="B121" s="37" t="s">
        <v>89</v>
      </c>
      <c r="C121" s="38"/>
      <c r="D121" s="38"/>
      <c r="E121" s="39">
        <f t="shared" si="14"/>
        <v>6.99021666252</v>
      </c>
      <c r="F121" s="38">
        <f t="shared" si="15"/>
        <v>6.99021666252</v>
      </c>
      <c r="G121" s="36" t="s">
        <v>80</v>
      </c>
      <c r="H121" s="39">
        <f>F4+F112</f>
        <v>233.007222084</v>
      </c>
      <c r="I121" s="42">
        <v>0.03</v>
      </c>
      <c r="J121" s="43">
        <f>F121/F122*100</f>
        <v>2.9126213592233</v>
      </c>
    </row>
    <row r="122" ht="23" customHeight="1" spans="1:11">
      <c r="A122" s="8" t="s">
        <v>90</v>
      </c>
      <c r="B122" s="8"/>
      <c r="C122" s="7">
        <f>C4</f>
        <v>217.27641</v>
      </c>
      <c r="D122" s="7">
        <f>D4</f>
        <v>0</v>
      </c>
      <c r="E122" s="7">
        <f>E112+E121</f>
        <v>22.72102874652</v>
      </c>
      <c r="F122" s="7">
        <f>F121+F112+F4</f>
        <v>239.99743874652</v>
      </c>
      <c r="G122" s="8" t="s">
        <v>91</v>
      </c>
      <c r="H122" s="8"/>
      <c r="I122" s="7"/>
      <c r="J122" s="7">
        <f>J4+J112+J121</f>
        <v>100</v>
      </c>
      <c r="K122" s="3">
        <v>240</v>
      </c>
    </row>
    <row r="123" ht="24.95" customHeight="1"/>
  </sheetData>
  <mergeCells count="7">
    <mergeCell ref="A1:J1"/>
    <mergeCell ref="C2:F2"/>
    <mergeCell ref="G2:I2"/>
    <mergeCell ref="A122:B122"/>
    <mergeCell ref="A2:A3"/>
    <mergeCell ref="B2:B3"/>
    <mergeCell ref="J2:J3"/>
  </mergeCells>
  <pageMargins left="0.700694444444445" right="0.590277777777778" top="0.354166666666667" bottom="0.354166666666667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2025-06-23T06:56:36Z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92D258CED21447D39049AEF3648608B4_13</vt:lpwstr>
  </property>
  <property fmtid="{D5CDD505-2E9C-101B-9397-08002B2CF9AE}" pid="3" name="KSOProductBuildVer">
    <vt:lpwstr>2052-12.1.0.21541</vt:lpwstr>
  </property>
</Properties>
</file>