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40" activeTab="1"/>
  </bookViews>
  <sheets>
    <sheet name="总表" sheetId="3" r:id="rId1"/>
    <sheet name="垃圾转运设备更新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<sst xmlns="http://schemas.openxmlformats.org/spreadsheetml/2006/main" count="79" uniqueCount="53">
  <si>
    <t>投  资  概  算  表</t>
  </si>
  <si>
    <t>序号</t>
  </si>
  <si>
    <t>工程或费用名称</t>
  </si>
  <si>
    <t xml:space="preserve"> 概  算  金  额（万元）</t>
  </si>
  <si>
    <t>投资比(%)</t>
  </si>
  <si>
    <t>土建工程费</t>
  </si>
  <si>
    <t>安装工程费</t>
  </si>
  <si>
    <t>设备购置费</t>
  </si>
  <si>
    <t>其它费用</t>
  </si>
  <si>
    <t>合计</t>
  </si>
  <si>
    <t>一</t>
  </si>
  <si>
    <t>工程费用</t>
  </si>
  <si>
    <t>二</t>
  </si>
  <si>
    <t>工程建设其它费用</t>
  </si>
  <si>
    <t>三</t>
  </si>
  <si>
    <t>预备费</t>
  </si>
  <si>
    <t>四</t>
  </si>
  <si>
    <t>总投资</t>
  </si>
  <si>
    <t>工程概算表</t>
  </si>
  <si>
    <t>项目名称</t>
  </si>
  <si>
    <t>概算价值（万元）</t>
  </si>
  <si>
    <t>技术经济指标（元）</t>
  </si>
  <si>
    <t>占投资额（%）</t>
  </si>
  <si>
    <t>建筑工程</t>
  </si>
  <si>
    <t>安装工程</t>
  </si>
  <si>
    <t>单位</t>
  </si>
  <si>
    <t>数量</t>
  </si>
  <si>
    <t>单位价值</t>
  </si>
  <si>
    <t>垃圾压缩箱（不带压缩机）</t>
  </si>
  <si>
    <t>套</t>
  </si>
  <si>
    <t>压缩式压缩箱（自带压缩机）</t>
  </si>
  <si>
    <t>车厢可卸式垃圾车（纯电）</t>
  </si>
  <si>
    <t>辆</t>
  </si>
  <si>
    <t>6.5方垃圾压缩车（纯电）</t>
  </si>
  <si>
    <t>10方餐厨垃圾压缩车（纯电）</t>
  </si>
  <si>
    <t>洗扫吸尘一体车（纯电）</t>
  </si>
  <si>
    <t>12方洒水车（燃油）</t>
  </si>
  <si>
    <t>10方吸污车（燃油）</t>
  </si>
  <si>
    <t>除雪车（皮卡燃油）</t>
  </si>
  <si>
    <t>25吨除雪车（燃油）</t>
  </si>
  <si>
    <t>除雪滚刷</t>
  </si>
  <si>
    <t>除雪铲</t>
  </si>
  <si>
    <t>压缩机头总成</t>
  </si>
  <si>
    <t>其他费用</t>
  </si>
  <si>
    <t>建设单位管理费</t>
  </si>
  <si>
    <t>万元</t>
  </si>
  <si>
    <t>初步设计费</t>
  </si>
  <si>
    <t>清单及招标控制价编制</t>
  </si>
  <si>
    <t>竣工结算审核</t>
  </si>
  <si>
    <t>竣工决算审核</t>
  </si>
  <si>
    <t>工程招标服务费</t>
  </si>
  <si>
    <t>清单控制价审核费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</si>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</sst>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1">
    <font>
      <sz val="1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204"/>
      <scheme val="minor"/>
    </font>
    <font>
      <b/>
      <sz val="11"/>
      <color rgb="FF000000"/>
      <name val="宋体"/>
      <charset val="20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0" fontId="3" fillId="0" borderId="1" xfId="3" applyNumberFormat="1" applyFont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0" fontId="8" fillId="0" borderId="1" xfId="3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top"/>
    </xf>
    <xf numFmtId="176" fontId="3" fillId="0" borderId="1" xfId="0" applyNumberFormat="1" applyFont="1" applyBorder="1" applyAlignment="1">
      <alignment horizontal="left" vertical="top" wrapText="1"/>
    </xf>
    <xf numFmtId="10" fontId="3" fillId="0" borderId="1" xfId="3" applyNumberFormat="1" applyFont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J11"/>
  <sheetViews>
    <sheetView workbookViewId="0">
      <selection activeCell="I32" sqref="I32"/>
    </sheetView>
  </sheetViews>
  <sheetFormatPr defaultColWidth="9" defaultRowHeight="13.5"/>
  <cols>
    <col min="4" max="4" width="16" customWidth="1"/>
    <col min="7" max="7" width="9.375"/>
    <col min="8" max="9" width="12.625"/>
  </cols>
  <sheetData>
    <row r="1" customHeight="1"/>
    <row r="2" customHeight="1"/>
    <row r="5" ht="28" customHeight="1" spans="3:10">
      <c r="C5" s="27" t="s">
        <v>0</v>
      </c>
      <c r="D5" s="27"/>
      <c r="E5" s="27"/>
      <c r="F5" s="27"/>
      <c r="G5" s="27"/>
      <c r="H5" s="27"/>
      <c r="I5" s="27"/>
      <c r="J5" s="27"/>
    </row>
    <row r="6" ht="28" customHeight="1" spans="3:10">
      <c r="C6" s="28" t="s">
        <v>1</v>
      </c>
      <c r="D6" s="28" t="s">
        <v>2</v>
      </c>
      <c r="E6" s="29" t="s">
        <v>3</v>
      </c>
      <c r="F6" s="29"/>
      <c r="G6" s="29"/>
      <c r="H6" s="29"/>
      <c r="I6" s="29"/>
      <c r="J6" s="28" t="s">
        <v>4</v>
      </c>
    </row>
    <row r="7" ht="28" customHeight="1" spans="3:10">
      <c r="C7" s="30"/>
      <c r="D7" s="30"/>
      <c r="E7" s="28" t="s">
        <v>5</v>
      </c>
      <c r="F7" s="28" t="s">
        <v>6</v>
      </c>
      <c r="G7" s="28" t="s">
        <v>7</v>
      </c>
      <c r="H7" s="28" t="s">
        <v>8</v>
      </c>
      <c r="I7" s="28" t="s">
        <v>9</v>
      </c>
      <c r="J7" s="30"/>
    </row>
    <row r="8" ht="28" customHeight="1" spans="3:10">
      <c r="C8" s="29" t="s">
        <v>10</v>
      </c>
      <c r="D8" s="29" t="s">
        <v>11</v>
      </c>
      <c r="E8" s="31">
        <f>垃圾转运设备更新!C4</f>
        <v>0</v>
      </c>
      <c r="F8" s="31">
        <f>垃圾转运设备更新!D4</f>
        <v>0</v>
      </c>
      <c r="G8" s="31">
        <f>垃圾转运设备更新!E4</f>
        <v>2679.25</v>
      </c>
      <c r="H8" s="32"/>
      <c r="I8" s="31">
        <f t="shared" ref="I8:I10" si="0">E8+F8+G8+H8</f>
        <v>2679.25</v>
      </c>
      <c r="J8" s="33">
        <f>I8/I11</f>
        <v>0.939312873846524</v>
      </c>
    </row>
    <row r="9" ht="28" customHeight="1" spans="3:10">
      <c r="C9" s="29" t="s">
        <v>12</v>
      </c>
      <c r="D9" s="29" t="s">
        <v>13</v>
      </c>
      <c r="E9" s="32"/>
      <c r="F9" s="32"/>
      <c r="G9" s="32"/>
      <c r="H9" s="31">
        <f>垃圾转运设备更新!F18</f>
        <v>90.0228</v>
      </c>
      <c r="I9" s="31">
        <f t="shared" si="0"/>
        <v>90.0228</v>
      </c>
      <c r="J9" s="33">
        <f>I9/I11</f>
        <v>0.0315609125612432</v>
      </c>
    </row>
    <row r="10" ht="28" customHeight="1" spans="3:10">
      <c r="C10" s="29" t="s">
        <v>14</v>
      </c>
      <c r="D10" s="29" t="s">
        <v>15</v>
      </c>
      <c r="E10" s="32"/>
      <c r="F10" s="32"/>
      <c r="G10" s="32"/>
      <c r="H10" s="31">
        <f>垃圾转运设备更新!F26</f>
        <v>83.078184</v>
      </c>
      <c r="I10" s="31">
        <f t="shared" si="0"/>
        <v>83.078184</v>
      </c>
      <c r="J10" s="33">
        <f>I10/I11</f>
        <v>0.029126213592233</v>
      </c>
    </row>
    <row r="11" ht="28" customHeight="1" spans="3:10">
      <c r="C11" s="29" t="s">
        <v>16</v>
      </c>
      <c r="D11" s="29" t="s">
        <v>17</v>
      </c>
      <c r="E11" s="31">
        <f>SUM(E8:E10)</f>
        <v>0</v>
      </c>
      <c r="F11" s="31">
        <f>SUM(F8:F10)</f>
        <v>0</v>
      </c>
      <c r="G11" s="31">
        <f>SUM(G8:G10)</f>
        <v>2679.25</v>
      </c>
      <c r="H11" s="31">
        <f>SUM(H8:H10)</f>
        <v>173.100984</v>
      </c>
      <c r="I11" s="31">
        <f>SUM(I8:I10)</f>
        <v>2852.350984</v>
      </c>
      <c r="J11" s="31">
        <v>100</v>
      </c>
    </row>
  </sheetData>
  <mergeCells count="2">
    <mergeCell ref="C5:J5"/>
    <mergeCell ref="E6:I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zoomScale="85" zoomScaleNormal="85" workbookViewId="0">
      <selection activeCell="E6" sqref="E6"/>
    </sheetView>
  </sheetViews>
  <sheetFormatPr defaultColWidth="9" defaultRowHeight="13.5"/>
  <cols>
    <col min="1" max="1" width="6" style="2" customWidth="1"/>
    <col min="2" max="2" width="31.1333333333333" style="2" customWidth="1"/>
    <col min="3" max="3" width="12.6333333333333" style="2"/>
    <col min="4" max="5" width="9.25" style="2"/>
    <col min="6" max="6" width="14.125" style="2"/>
    <col min="7" max="8" width="9" style="2"/>
    <col min="9" max="9" width="17.125" style="2"/>
    <col min="10" max="10" width="12.625" style="2"/>
    <col min="11" max="11" width="9" style="2"/>
    <col min="12" max="12" width="11.5" style="2"/>
    <col min="13" max="13" width="9" style="2"/>
    <col min="14" max="15" width="9.375" style="2"/>
    <col min="16" max="16384" width="9" style="2"/>
  </cols>
  <sheetData>
    <row r="1" ht="54" customHeight="1" spans="1:10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5">
      <c r="A2" s="4" t="s">
        <v>1</v>
      </c>
      <c r="B2" s="4" t="s">
        <v>19</v>
      </c>
      <c r="C2" s="4" t="s">
        <v>20</v>
      </c>
      <c r="D2" s="4"/>
      <c r="E2" s="4"/>
      <c r="F2" s="4"/>
      <c r="G2" s="4" t="s">
        <v>21</v>
      </c>
      <c r="H2" s="4"/>
      <c r="I2" s="4"/>
      <c r="J2" s="4" t="s">
        <v>22</v>
      </c>
      <c r="N2" s="2">
        <v>3002.7</v>
      </c>
      <c r="O2" s="2">
        <f>N2*0.05</f>
        <v>150.135</v>
      </c>
    </row>
    <row r="3" ht="30" customHeight="1" spans="1:15">
      <c r="A3" s="5"/>
      <c r="B3" s="5"/>
      <c r="C3" s="5" t="s">
        <v>23</v>
      </c>
      <c r="D3" s="5" t="s">
        <v>24</v>
      </c>
      <c r="E3" s="5" t="s">
        <v>7</v>
      </c>
      <c r="F3" s="5" t="s">
        <v>9</v>
      </c>
      <c r="G3" s="5" t="s">
        <v>25</v>
      </c>
      <c r="H3" s="5" t="s">
        <v>26</v>
      </c>
      <c r="I3" s="5" t="s">
        <v>27</v>
      </c>
      <c r="J3" s="5"/>
      <c r="O3" s="2">
        <f>N2-O2</f>
        <v>2852.565</v>
      </c>
    </row>
    <row r="4" ht="30" customHeight="1" spans="1:10">
      <c r="A4" s="4" t="s">
        <v>10</v>
      </c>
      <c r="B4" s="4" t="s">
        <v>11</v>
      </c>
      <c r="C4" s="6">
        <f>SUM(C5:C17)</f>
        <v>0</v>
      </c>
      <c r="D4" s="6">
        <f>SUM(D5:D17)</f>
        <v>0</v>
      </c>
      <c r="E4" s="6">
        <f>SUM(E5:E17)</f>
        <v>2679.25</v>
      </c>
      <c r="F4" s="6">
        <f>C4+D4+E4</f>
        <v>2679.25</v>
      </c>
      <c r="G4" s="5"/>
      <c r="H4" s="5"/>
      <c r="I4" s="5"/>
      <c r="J4" s="23">
        <f>F4/F28</f>
        <v>0.939312873846524</v>
      </c>
    </row>
    <row r="5" ht="30" customHeight="1" spans="1:10">
      <c r="A5" s="7">
        <v>1</v>
      </c>
      <c r="B5" s="8" t="s">
        <v>28</v>
      </c>
      <c r="C5" s="9"/>
      <c r="D5" s="9"/>
      <c r="E5" s="9">
        <f t="shared" ref="E5:E10" si="0">H5*I5/10000</f>
        <v>45</v>
      </c>
      <c r="F5" s="9">
        <f>C5+D5+E5</f>
        <v>45</v>
      </c>
      <c r="G5" s="5" t="s">
        <v>29</v>
      </c>
      <c r="H5" s="10">
        <v>3</v>
      </c>
      <c r="I5" s="10">
        <v>150000</v>
      </c>
      <c r="J5" s="5"/>
    </row>
    <row r="6" ht="30" customHeight="1" spans="1:10">
      <c r="A6" s="7">
        <v>2</v>
      </c>
      <c r="B6" s="8" t="s">
        <v>30</v>
      </c>
      <c r="C6" s="9"/>
      <c r="D6" s="9"/>
      <c r="E6" s="9">
        <f t="shared" si="0"/>
        <v>100</v>
      </c>
      <c r="F6" s="9">
        <f t="shared" ref="F6:F17" si="1">E6+D6+C6</f>
        <v>100</v>
      </c>
      <c r="G6" s="5" t="s">
        <v>29</v>
      </c>
      <c r="H6" s="10">
        <v>4</v>
      </c>
      <c r="I6" s="10">
        <v>250000</v>
      </c>
      <c r="J6" s="5"/>
    </row>
    <row r="7" ht="30" customHeight="1" spans="1:10">
      <c r="A7" s="7">
        <v>3</v>
      </c>
      <c r="B7" s="8" t="s">
        <v>31</v>
      </c>
      <c r="C7" s="9"/>
      <c r="D7" s="9"/>
      <c r="E7" s="9">
        <f t="shared" si="0"/>
        <v>600</v>
      </c>
      <c r="F7" s="9">
        <f t="shared" si="1"/>
        <v>600</v>
      </c>
      <c r="G7" s="5" t="s">
        <v>32</v>
      </c>
      <c r="H7" s="10">
        <v>5</v>
      </c>
      <c r="I7" s="10">
        <v>1200000</v>
      </c>
      <c r="J7" s="5"/>
    </row>
    <row r="8" s="1" customFormat="1" ht="30" customHeight="1" spans="1:10">
      <c r="A8" s="11">
        <v>4</v>
      </c>
      <c r="B8" s="12" t="s">
        <v>33</v>
      </c>
      <c r="C8" s="13"/>
      <c r="D8" s="13"/>
      <c r="E8" s="13">
        <f t="shared" si="0"/>
        <v>425</v>
      </c>
      <c r="F8" s="13">
        <f t="shared" si="1"/>
        <v>425</v>
      </c>
      <c r="G8" s="14" t="s">
        <v>32</v>
      </c>
      <c r="H8" s="15">
        <v>5</v>
      </c>
      <c r="I8" s="15">
        <v>850000</v>
      </c>
      <c r="J8" s="14"/>
    </row>
    <row r="9" s="1" customFormat="1" ht="30" customHeight="1" spans="1:10">
      <c r="A9" s="11">
        <v>5</v>
      </c>
      <c r="B9" s="12" t="s">
        <v>34</v>
      </c>
      <c r="C9" s="13"/>
      <c r="D9" s="13"/>
      <c r="E9" s="13">
        <f t="shared" si="0"/>
        <v>381.6</v>
      </c>
      <c r="F9" s="13">
        <f t="shared" si="1"/>
        <v>381.6</v>
      </c>
      <c r="G9" s="14" t="s">
        <v>32</v>
      </c>
      <c r="H9" s="15">
        <v>4</v>
      </c>
      <c r="I9" s="15">
        <v>954000</v>
      </c>
      <c r="J9" s="14"/>
    </row>
    <row r="10" s="1" customFormat="1" ht="30" customHeight="1" spans="1:10">
      <c r="A10" s="11">
        <v>6</v>
      </c>
      <c r="B10" s="12" t="s">
        <v>35</v>
      </c>
      <c r="C10" s="13"/>
      <c r="D10" s="13"/>
      <c r="E10" s="13">
        <f t="shared" si="0"/>
        <v>680</v>
      </c>
      <c r="F10" s="13">
        <f t="shared" si="1"/>
        <v>680</v>
      </c>
      <c r="G10" s="14" t="s">
        <v>32</v>
      </c>
      <c r="H10" s="15">
        <v>4</v>
      </c>
      <c r="I10" s="15">
        <v>1700000</v>
      </c>
      <c r="J10" s="14"/>
    </row>
    <row r="11" s="1" customFormat="1" ht="30" customHeight="1" spans="1:10">
      <c r="A11" s="11">
        <v>7</v>
      </c>
      <c r="B11" s="12" t="s">
        <v>36</v>
      </c>
      <c r="C11" s="13"/>
      <c r="D11" s="13"/>
      <c r="E11" s="13">
        <f t="shared" ref="E11:E19" si="2">H11*I11/10000</f>
        <v>52</v>
      </c>
      <c r="F11" s="13">
        <f t="shared" si="1"/>
        <v>52</v>
      </c>
      <c r="G11" s="14" t="s">
        <v>32</v>
      </c>
      <c r="H11" s="15">
        <v>2</v>
      </c>
      <c r="I11" s="15">
        <v>260000</v>
      </c>
      <c r="J11" s="14"/>
    </row>
    <row r="12" s="1" customFormat="1" ht="30" customHeight="1" spans="1:10">
      <c r="A12" s="11">
        <v>8</v>
      </c>
      <c r="B12" s="12" t="s">
        <v>37</v>
      </c>
      <c r="C12" s="13"/>
      <c r="D12" s="13"/>
      <c r="E12" s="13">
        <f t="shared" si="2"/>
        <v>60</v>
      </c>
      <c r="F12" s="13">
        <f t="shared" si="1"/>
        <v>60</v>
      </c>
      <c r="G12" s="14" t="s">
        <v>32</v>
      </c>
      <c r="H12" s="15">
        <v>2</v>
      </c>
      <c r="I12" s="15">
        <v>300000</v>
      </c>
      <c r="J12" s="14"/>
    </row>
    <row r="13" s="1" customFormat="1" ht="30" customHeight="1" spans="1:10">
      <c r="A13" s="11">
        <v>9</v>
      </c>
      <c r="B13" s="12" t="s">
        <v>38</v>
      </c>
      <c r="C13" s="13"/>
      <c r="D13" s="13"/>
      <c r="E13" s="13">
        <f t="shared" si="2"/>
        <v>52</v>
      </c>
      <c r="F13" s="13">
        <f t="shared" si="1"/>
        <v>52</v>
      </c>
      <c r="G13" s="14" t="s">
        <v>32</v>
      </c>
      <c r="H13" s="15">
        <v>2</v>
      </c>
      <c r="I13" s="15">
        <v>260000</v>
      </c>
      <c r="J13" s="14"/>
    </row>
    <row r="14" s="1" customFormat="1" ht="30" customHeight="1" spans="1:10">
      <c r="A14" s="11">
        <v>10</v>
      </c>
      <c r="B14" s="12" t="s">
        <v>39</v>
      </c>
      <c r="C14" s="13"/>
      <c r="D14" s="13"/>
      <c r="E14" s="13">
        <f t="shared" si="2"/>
        <v>84</v>
      </c>
      <c r="F14" s="13">
        <f t="shared" si="1"/>
        <v>84</v>
      </c>
      <c r="G14" s="14" t="s">
        <v>32</v>
      </c>
      <c r="H14" s="15">
        <v>1</v>
      </c>
      <c r="I14" s="15">
        <v>840000</v>
      </c>
      <c r="J14" s="14"/>
    </row>
    <row r="15" s="1" customFormat="1" ht="30" customHeight="1" spans="1:10">
      <c r="A15" s="11">
        <v>11</v>
      </c>
      <c r="B15" s="12" t="s">
        <v>40</v>
      </c>
      <c r="C15" s="13"/>
      <c r="D15" s="13"/>
      <c r="E15" s="13">
        <f t="shared" si="2"/>
        <v>48</v>
      </c>
      <c r="F15" s="13">
        <f t="shared" si="1"/>
        <v>48</v>
      </c>
      <c r="G15" s="14" t="s">
        <v>29</v>
      </c>
      <c r="H15" s="15">
        <v>3</v>
      </c>
      <c r="I15" s="15">
        <v>160000</v>
      </c>
      <c r="J15" s="14"/>
    </row>
    <row r="16" s="1" customFormat="1" ht="30" customHeight="1" spans="1:10">
      <c r="A16" s="11">
        <v>12</v>
      </c>
      <c r="B16" s="12" t="s">
        <v>41</v>
      </c>
      <c r="C16" s="13"/>
      <c r="D16" s="13"/>
      <c r="E16" s="13">
        <f t="shared" si="2"/>
        <v>28.5</v>
      </c>
      <c r="F16" s="13">
        <f t="shared" si="1"/>
        <v>28.5</v>
      </c>
      <c r="G16" s="14" t="s">
        <v>29</v>
      </c>
      <c r="H16" s="15">
        <v>3</v>
      </c>
      <c r="I16" s="15">
        <v>95000</v>
      </c>
      <c r="J16" s="14"/>
    </row>
    <row r="17" s="1" customFormat="1" ht="30" customHeight="1" spans="1:10">
      <c r="A17" s="11">
        <v>13</v>
      </c>
      <c r="B17" s="12" t="s">
        <v>42</v>
      </c>
      <c r="C17" s="13"/>
      <c r="D17" s="13"/>
      <c r="E17" s="13">
        <f t="shared" si="2"/>
        <v>123.15</v>
      </c>
      <c r="F17" s="13">
        <f t="shared" si="1"/>
        <v>123.15</v>
      </c>
      <c r="G17" s="14" t="s">
        <v>29</v>
      </c>
      <c r="H17" s="15">
        <v>1</v>
      </c>
      <c r="I17" s="15">
        <v>1231500</v>
      </c>
      <c r="J17" s="14"/>
    </row>
    <row r="18" ht="27" customHeight="1" spans="1:10">
      <c r="A18" s="16" t="s">
        <v>12</v>
      </c>
      <c r="B18" s="16" t="s">
        <v>43</v>
      </c>
      <c r="C18" s="16"/>
      <c r="D18" s="16"/>
      <c r="E18" s="16"/>
      <c r="F18" s="17">
        <f>SUM(F19:F25)</f>
        <v>90.0228</v>
      </c>
      <c r="G18" s="16"/>
      <c r="H18" s="16"/>
      <c r="I18" s="16"/>
      <c r="J18" s="23">
        <f>F18/F28</f>
        <v>0.0315609125612432</v>
      </c>
    </row>
    <row r="19" ht="27" customHeight="1" spans="1:10">
      <c r="A19" s="18">
        <v>1</v>
      </c>
      <c r="B19" s="19" t="s">
        <v>44</v>
      </c>
      <c r="C19" s="20"/>
      <c r="D19" s="20"/>
      <c r="E19" s="20"/>
      <c r="F19" s="20">
        <f t="shared" ref="F19:F25" si="3">I19*J19</f>
        <v>2.67925</v>
      </c>
      <c r="G19" s="20">
        <f t="shared" ref="G19:G25" si="4">F19</f>
        <v>2.67925</v>
      </c>
      <c r="H19" s="20" t="s">
        <v>45</v>
      </c>
      <c r="I19" s="20">
        <f>F4</f>
        <v>2679.25</v>
      </c>
      <c r="J19" s="24">
        <v>0.001</v>
      </c>
    </row>
    <row r="20" ht="27" customHeight="1" spans="1:10">
      <c r="A20" s="18">
        <v>3</v>
      </c>
      <c r="B20" s="19" t="s">
        <v>46</v>
      </c>
      <c r="C20" s="21"/>
      <c r="D20" s="21"/>
      <c r="E20" s="21"/>
      <c r="F20" s="20">
        <f t="shared" si="3"/>
        <v>40.18875</v>
      </c>
      <c r="G20" s="20">
        <f t="shared" si="4"/>
        <v>40.18875</v>
      </c>
      <c r="H20" s="20" t="s">
        <v>45</v>
      </c>
      <c r="I20" s="20">
        <f>F4</f>
        <v>2679.25</v>
      </c>
      <c r="J20" s="24">
        <v>0.015</v>
      </c>
    </row>
    <row r="21" ht="27" customHeight="1" spans="1:10">
      <c r="A21" s="18">
        <v>4</v>
      </c>
      <c r="B21" s="19" t="s">
        <v>47</v>
      </c>
      <c r="C21" s="21"/>
      <c r="D21" s="21"/>
      <c r="E21" s="21"/>
      <c r="F21" s="20">
        <f t="shared" si="3"/>
        <v>10.717</v>
      </c>
      <c r="G21" s="20">
        <f t="shared" si="4"/>
        <v>10.717</v>
      </c>
      <c r="H21" s="20" t="s">
        <v>45</v>
      </c>
      <c r="I21" s="20">
        <f>I20</f>
        <v>2679.25</v>
      </c>
      <c r="J21" s="24">
        <v>0.004</v>
      </c>
    </row>
    <row r="22" ht="27" customHeight="1" spans="1:10">
      <c r="A22" s="18">
        <v>5</v>
      </c>
      <c r="B22" s="19" t="s">
        <v>48</v>
      </c>
      <c r="C22" s="21"/>
      <c r="D22" s="21"/>
      <c r="E22" s="21"/>
      <c r="F22" s="20">
        <f t="shared" si="3"/>
        <v>5.3585</v>
      </c>
      <c r="G22" s="20">
        <f t="shared" si="4"/>
        <v>5.3585</v>
      </c>
      <c r="H22" s="20" t="s">
        <v>45</v>
      </c>
      <c r="I22" s="20">
        <f>I21</f>
        <v>2679.25</v>
      </c>
      <c r="J22" s="24">
        <v>0.002</v>
      </c>
    </row>
    <row r="23" ht="27" customHeight="1" spans="1:10">
      <c r="A23" s="18">
        <v>6</v>
      </c>
      <c r="B23" s="19" t="s">
        <v>49</v>
      </c>
      <c r="C23" s="21"/>
      <c r="D23" s="21"/>
      <c r="E23" s="21"/>
      <c r="F23" s="20">
        <f t="shared" si="3"/>
        <v>8.03775</v>
      </c>
      <c r="G23" s="20">
        <f t="shared" si="4"/>
        <v>8.03775</v>
      </c>
      <c r="H23" s="20" t="s">
        <v>45</v>
      </c>
      <c r="I23" s="20">
        <f>I20</f>
        <v>2679.25</v>
      </c>
      <c r="J23" s="24">
        <v>0.003</v>
      </c>
    </row>
    <row r="24" ht="27" customHeight="1" spans="1:10">
      <c r="A24" s="18">
        <v>7</v>
      </c>
      <c r="B24" s="19" t="s">
        <v>50</v>
      </c>
      <c r="C24" s="21"/>
      <c r="D24" s="21"/>
      <c r="E24" s="21"/>
      <c r="F24" s="20">
        <f t="shared" si="3"/>
        <v>16.0755</v>
      </c>
      <c r="G24" s="20">
        <f t="shared" si="4"/>
        <v>16.0755</v>
      </c>
      <c r="H24" s="20" t="s">
        <v>45</v>
      </c>
      <c r="I24" s="20">
        <f>I20</f>
        <v>2679.25</v>
      </c>
      <c r="J24" s="24">
        <v>0.006</v>
      </c>
    </row>
    <row r="25" ht="27" customHeight="1" spans="1:10">
      <c r="A25" s="18">
        <v>9</v>
      </c>
      <c r="B25" s="19" t="s">
        <v>51</v>
      </c>
      <c r="C25" s="21"/>
      <c r="D25" s="21"/>
      <c r="E25" s="21"/>
      <c r="F25" s="20">
        <f t="shared" si="3"/>
        <v>6.96605</v>
      </c>
      <c r="G25" s="20">
        <f t="shared" si="4"/>
        <v>6.96605</v>
      </c>
      <c r="H25" s="20" t="s">
        <v>45</v>
      </c>
      <c r="I25" s="20">
        <f>I21</f>
        <v>2679.25</v>
      </c>
      <c r="J25" s="24">
        <v>0.0026</v>
      </c>
    </row>
    <row r="26" ht="27" customHeight="1" spans="1:10">
      <c r="A26" s="16" t="s">
        <v>14</v>
      </c>
      <c r="B26" s="16" t="s">
        <v>15</v>
      </c>
      <c r="C26" s="16"/>
      <c r="D26" s="16"/>
      <c r="E26" s="16"/>
      <c r="F26" s="17">
        <f>F27</f>
        <v>83.078184</v>
      </c>
      <c r="G26" s="16"/>
      <c r="H26" s="16"/>
      <c r="I26" s="16"/>
      <c r="J26" s="16"/>
    </row>
    <row r="27" ht="27" customHeight="1" spans="1:10">
      <c r="A27" s="18">
        <v>1</v>
      </c>
      <c r="B27" s="18" t="s">
        <v>15</v>
      </c>
      <c r="C27" s="18"/>
      <c r="D27" s="18"/>
      <c r="E27" s="18"/>
      <c r="F27" s="22">
        <f>I27*3/100</f>
        <v>83.078184</v>
      </c>
      <c r="G27" s="18"/>
      <c r="H27" s="18"/>
      <c r="I27" s="25">
        <f>F4+F18</f>
        <v>2769.2728</v>
      </c>
      <c r="J27" s="23">
        <f>F27/F28</f>
        <v>0.029126213592233</v>
      </c>
    </row>
    <row r="28" ht="27" customHeight="1" spans="1:10">
      <c r="A28" s="18"/>
      <c r="B28" s="16" t="s">
        <v>52</v>
      </c>
      <c r="C28" s="16"/>
      <c r="D28" s="16"/>
      <c r="E28" s="16"/>
      <c r="F28" s="17">
        <f>F4+F18+F26</f>
        <v>2852.350984</v>
      </c>
      <c r="G28" s="16"/>
      <c r="H28" s="16"/>
      <c r="I28" s="16"/>
      <c r="J28" s="26">
        <f>J27+J18+J4</f>
        <v>1</v>
      </c>
    </row>
  </sheetData>
  <mergeCells count="3">
    <mergeCell ref="A1:J1"/>
    <mergeCell ref="C2:F2"/>
    <mergeCell ref="G2:I2"/>
  </mergeCells>
  <pageMargins left="0.75" right="0.75" top="0.432638888888889" bottom="0.314583333333333" header="0.432638888888889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垃圾转运设备更新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TEL-AN00a</dc:creator>
  <cp:lastModifiedBy>Administrator</cp:lastModifiedBy>
  <dcterms:created xsi:type="dcterms:W3CDTF">2019-11-13T02:21:00Z</dcterms:created>
  <dcterms:modified xsi:type="dcterms:W3CDTF">2025-04-25T07:37:51Z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EF23165AEE0F4B8984FBF8033EA0D802_13</vt:lpwstr>
  </property>
</Properties>
</file>