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<sst xmlns="http://schemas.openxmlformats.org/spreadsheetml/2006/main" count="173" uniqueCount="81">
  <si>
    <t>平罗县体育助力样板区建设项目概算表</t>
  </si>
  <si>
    <t>序号</t>
  </si>
  <si>
    <t>工程或费用名称</t>
  </si>
  <si>
    <t>概算价值（万元）</t>
  </si>
  <si>
    <t>技术经济指标（元）</t>
  </si>
  <si>
    <t>占投</t>
  </si>
  <si>
    <t>资额(%)</t>
  </si>
  <si>
    <t>建筑工程</t>
  </si>
  <si>
    <t>设备购置</t>
  </si>
  <si>
    <t>安装工程</t>
  </si>
  <si>
    <t>其他费用</t>
  </si>
  <si>
    <t>合计</t>
  </si>
  <si>
    <t>单位</t>
  </si>
  <si>
    <t>数量</t>
  </si>
  <si>
    <t>单位价值</t>
  </si>
  <si>
    <t>一</t>
  </si>
  <si>
    <t>工程费用</t>
  </si>
  <si>
    <t>（一）</t>
  </si>
  <si>
    <t>体育中心东侧智慧运动场</t>
  </si>
  <si>
    <t>笼式球场维修改造</t>
  </si>
  <si>
    <t>篮球场维修改造</t>
  </si>
  <si>
    <t>拆除硅PU面层</t>
  </si>
  <si>
    <t>㎡</t>
  </si>
  <si>
    <t>修补破损基层</t>
  </si>
  <si>
    <t>铺设硅PU</t>
  </si>
  <si>
    <t>标线</t>
  </si>
  <si>
    <t>原有围网维修</t>
  </si>
  <si>
    <t>垃圾箱</t>
  </si>
  <si>
    <t>个</t>
  </si>
  <si>
    <t>成品坐凳</t>
  </si>
  <si>
    <t>北侧五人制足球场</t>
  </si>
  <si>
    <t>铺设人造草坪</t>
  </si>
  <si>
    <t>足球架</t>
  </si>
  <si>
    <t>副</t>
  </si>
  <si>
    <t>南侧五人制足球场</t>
  </si>
  <si>
    <t>配套基础设施</t>
  </si>
  <si>
    <t>1)</t>
  </si>
  <si>
    <t>宣传标识牌</t>
  </si>
  <si>
    <t>块</t>
  </si>
  <si>
    <t>2)</t>
  </si>
  <si>
    <t>太阳能球场灯</t>
  </si>
  <si>
    <t>盏</t>
  </si>
  <si>
    <t>儿童娱乐设施</t>
  </si>
  <si>
    <t>修剪场地绿化</t>
  </si>
  <si>
    <t>迷宫攀爬组合</t>
  </si>
  <si>
    <t>套</t>
  </si>
  <si>
    <t>小型滑梯</t>
  </si>
  <si>
    <t>摇摇马</t>
  </si>
  <si>
    <t>跷跷板、秋千</t>
  </si>
  <si>
    <t>数字化动态管理</t>
  </si>
  <si>
    <t>管理系统</t>
  </si>
  <si>
    <t>服务器</t>
  </si>
  <si>
    <t>客流分析相机</t>
  </si>
  <si>
    <t>台</t>
  </si>
  <si>
    <t>AI智能人员检测分析相机</t>
  </si>
  <si>
    <t>空气质量监测设备</t>
  </si>
  <si>
    <t>智能存包柜</t>
  </si>
  <si>
    <t>（二）</t>
  </si>
  <si>
    <t>黄渠桥镇小游园内智慧运动场建设</t>
  </si>
  <si>
    <t>更换道牙</t>
  </si>
  <si>
    <t>更换多功能球架</t>
  </si>
  <si>
    <t>二代路径</t>
  </si>
  <si>
    <t>拆除原有灯</t>
  </si>
  <si>
    <t>3)</t>
  </si>
  <si>
    <t>移除原有绿化</t>
  </si>
  <si>
    <t>沙坑</t>
  </si>
  <si>
    <t>儿童滑梯</t>
  </si>
  <si>
    <t>组</t>
  </si>
  <si>
    <t>二</t>
  </si>
  <si>
    <t>建设项目管理费</t>
  </si>
  <si>
    <t>万元</t>
  </si>
  <si>
    <t>工程设计费</t>
  </si>
  <si>
    <t>工程监理费</t>
  </si>
  <si>
    <t>清单及招标控制价编制费</t>
  </si>
  <si>
    <t>清单及招标控制价审核费</t>
  </si>
  <si>
    <t>竣工结算审核费</t>
  </si>
  <si>
    <t>招标代理服务费</t>
  </si>
  <si>
    <t>三</t>
  </si>
  <si>
    <t>预备费</t>
  </si>
  <si>
    <t>总投资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</si>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</sst>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\(0\)"/>
    <numFmt numFmtId="178" formatCode="0.00_ "/>
    <numFmt numFmtId="179" formatCode="0.00;[Red]0.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79" fontId="4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0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86"/>
  <sheetViews>
    <sheetView tabSelected="1" topLeftCell="A43" workbookViewId="0">
      <selection activeCell="A36" sqref="A36"/>
    </sheetView>
  </sheetViews>
  <sheetFormatPr defaultColWidth="9" defaultRowHeight="13.5"/>
  <cols>
    <col min="1" max="1" width="9" style="6"/>
    <col min="2" max="2" width="25.625" style="6" customWidth="1"/>
    <col min="3" max="3" width="11.5" style="7"/>
    <col min="4" max="4" width="9.25" style="6"/>
    <col min="5" max="5" width="11.5" style="7" customWidth="1"/>
    <col min="6" max="6" width="10.25" style="7"/>
    <col min="7" max="7" width="12" style="7" customWidth="1"/>
    <col min="8" max="8" width="9" style="6"/>
    <col min="9" max="9" width="9.25" style="6"/>
    <col min="10" max="10" width="13.75" style="7" customWidth="1"/>
    <col min="11" max="11" width="11.5" style="7" customWidth="1"/>
    <col min="12" max="16384" width="9" style="6"/>
  </cols>
  <sheetData>
    <row r="1" ht="37.5" customHeight="1" spans="1:11">
      <c r="A1" s="8" t="s">
        <v>0</v>
      </c>
      <c r="B1" s="8"/>
      <c r="C1" s="9"/>
      <c r="D1" s="8"/>
      <c r="E1" s="9"/>
      <c r="F1" s="9"/>
      <c r="G1" s="9"/>
      <c r="H1" s="8"/>
      <c r="I1" s="8"/>
      <c r="J1" s="9"/>
      <c r="K1" s="9"/>
    </row>
    <row r="2" ht="18.75" customHeight="1" spans="1:11">
      <c r="A2" s="10" t="s">
        <v>1</v>
      </c>
      <c r="B2" s="10" t="s">
        <v>2</v>
      </c>
      <c r="C2" s="11" t="s">
        <v>3</v>
      </c>
      <c r="D2" s="12"/>
      <c r="E2" s="11"/>
      <c r="F2" s="11"/>
      <c r="G2" s="11"/>
      <c r="H2" s="12" t="s">
        <v>4</v>
      </c>
      <c r="I2" s="12"/>
      <c r="J2" s="11"/>
      <c r="K2" s="30" t="s">
        <v>5</v>
      </c>
    </row>
    <row r="3" ht="14.25" spans="1:11">
      <c r="A3" s="10"/>
      <c r="B3" s="10"/>
      <c r="C3" s="11"/>
      <c r="D3" s="12"/>
      <c r="E3" s="11"/>
      <c r="F3" s="11"/>
      <c r="G3" s="11"/>
      <c r="H3" s="12"/>
      <c r="I3" s="12"/>
      <c r="J3" s="11"/>
      <c r="K3" s="30" t="s">
        <v>6</v>
      </c>
    </row>
    <row r="4" ht="28" customHeight="1" spans="1:11">
      <c r="A4" s="13"/>
      <c r="B4" s="13"/>
      <c r="C4" s="11" t="s">
        <v>7</v>
      </c>
      <c r="D4" s="12" t="s">
        <v>8</v>
      </c>
      <c r="E4" s="11" t="s">
        <v>9</v>
      </c>
      <c r="F4" s="11" t="s">
        <v>10</v>
      </c>
      <c r="G4" s="11" t="s">
        <v>11</v>
      </c>
      <c r="H4" s="12" t="s">
        <v>12</v>
      </c>
      <c r="I4" s="12" t="s">
        <v>13</v>
      </c>
      <c r="J4" s="11" t="s">
        <v>14</v>
      </c>
      <c r="K4" s="31"/>
    </row>
    <row r="5" ht="24" customHeight="1" spans="1:11">
      <c r="A5" s="14" t="s">
        <v>15</v>
      </c>
      <c r="B5" s="15" t="s">
        <v>16</v>
      </c>
      <c r="C5" s="16">
        <f>C6+C47</f>
        <v>131.222283</v>
      </c>
      <c r="D5" s="14"/>
      <c r="E5" s="16">
        <f>E6+E47</f>
        <v>70.493574</v>
      </c>
      <c r="F5" s="16"/>
      <c r="G5" s="16">
        <f>C5+E5</f>
        <v>201.715857</v>
      </c>
      <c r="H5" s="14"/>
      <c r="I5" s="14"/>
      <c r="J5" s="16"/>
      <c r="K5" s="16">
        <f>G5/G86*100</f>
        <v>92.2548373823982</v>
      </c>
    </row>
    <row r="6" s="1" customFormat="1" ht="24" customHeight="1" spans="1:11">
      <c r="A6" s="14" t="s">
        <v>17</v>
      </c>
      <c r="B6" s="15" t="s">
        <v>18</v>
      </c>
      <c r="C6" s="16">
        <f>C7+C32+C35+C40</f>
        <v>96.171188</v>
      </c>
      <c r="D6" s="14"/>
      <c r="E6" s="16">
        <f>E32+E40</f>
        <v>31.300384</v>
      </c>
      <c r="F6" s="16"/>
      <c r="G6" s="16">
        <f>C6+E6</f>
        <v>127.471572</v>
      </c>
      <c r="H6" s="14"/>
      <c r="I6" s="14"/>
      <c r="J6" s="16"/>
      <c r="K6" s="16"/>
    </row>
    <row r="7" s="1" customFormat="1" ht="24" customHeight="1" spans="1:11">
      <c r="A7" s="14">
        <v>1.1</v>
      </c>
      <c r="B7" s="15" t="s">
        <v>19</v>
      </c>
      <c r="C7" s="16">
        <f>C8+C16+C24</f>
        <v>90.339688</v>
      </c>
      <c r="D7" s="14"/>
      <c r="E7" s="16"/>
      <c r="F7" s="16"/>
      <c r="G7" s="16">
        <f>C7+E7</f>
        <v>90.339688</v>
      </c>
      <c r="H7" s="14"/>
      <c r="I7" s="14"/>
      <c r="J7" s="16"/>
      <c r="K7" s="16"/>
    </row>
    <row r="8" ht="24" customHeight="1" spans="1:11">
      <c r="A8" s="17">
        <v>-1</v>
      </c>
      <c r="B8" s="15" t="s">
        <v>20</v>
      </c>
      <c r="C8" s="16">
        <f>SUM(C9:C15)</f>
        <v>39.731626</v>
      </c>
      <c r="D8" s="14"/>
      <c r="E8" s="16"/>
      <c r="F8" s="16"/>
      <c r="G8" s="16"/>
      <c r="H8" s="14"/>
      <c r="I8" s="14"/>
      <c r="J8" s="16"/>
      <c r="K8" s="11"/>
    </row>
    <row r="9" s="2" customFormat="1" ht="24" customHeight="1" spans="1:11">
      <c r="A9" s="18">
        <v>1</v>
      </c>
      <c r="B9" s="19" t="s">
        <v>21</v>
      </c>
      <c r="C9" s="20">
        <f>I9*J9/10000</f>
        <v>1.163579</v>
      </c>
      <c r="D9" s="18"/>
      <c r="E9" s="20"/>
      <c r="F9" s="20"/>
      <c r="G9" s="20"/>
      <c r="H9" s="18" t="s">
        <v>22</v>
      </c>
      <c r="I9" s="18">
        <v>1303</v>
      </c>
      <c r="J9" s="20">
        <v>8.93</v>
      </c>
      <c r="K9" s="23"/>
    </row>
    <row r="10" s="2" customFormat="1" ht="24" customHeight="1" spans="1:11">
      <c r="A10" s="18">
        <v>2</v>
      </c>
      <c r="B10" s="19" t="s">
        <v>23</v>
      </c>
      <c r="C10" s="20">
        <f t="shared" ref="C10:C15" si="0">I10*J10/10000</f>
        <v>8.526146</v>
      </c>
      <c r="D10" s="18"/>
      <c r="E10" s="20"/>
      <c r="F10" s="20"/>
      <c r="G10" s="20"/>
      <c r="H10" s="18" t="s">
        <v>22</v>
      </c>
      <c r="I10" s="18">
        <v>391</v>
      </c>
      <c r="J10" s="20">
        <v>218.06</v>
      </c>
      <c r="K10" s="23"/>
    </row>
    <row r="11" s="2" customFormat="1" ht="24" customHeight="1" spans="1:11">
      <c r="A11" s="18">
        <v>3</v>
      </c>
      <c r="B11" s="19" t="s">
        <v>24</v>
      </c>
      <c r="C11" s="20">
        <f t="shared" si="0"/>
        <v>25.697766</v>
      </c>
      <c r="D11" s="18"/>
      <c r="E11" s="20"/>
      <c r="F11" s="20"/>
      <c r="G11" s="20"/>
      <c r="H11" s="18" t="s">
        <v>22</v>
      </c>
      <c r="I11" s="18">
        <v>1303</v>
      </c>
      <c r="J11" s="20">
        <v>197.22</v>
      </c>
      <c r="K11" s="23"/>
    </row>
    <row r="12" s="3" customFormat="1" ht="24" customHeight="1" spans="1:11">
      <c r="A12" s="18">
        <v>4</v>
      </c>
      <c r="B12" s="19" t="s">
        <v>25</v>
      </c>
      <c r="C12" s="20">
        <f t="shared" si="0"/>
        <v>0.15408</v>
      </c>
      <c r="D12" s="18"/>
      <c r="E12" s="20"/>
      <c r="F12" s="20"/>
      <c r="G12" s="20"/>
      <c r="H12" s="18" t="s">
        <v>22</v>
      </c>
      <c r="I12" s="18">
        <v>32</v>
      </c>
      <c r="J12" s="20">
        <v>48.15</v>
      </c>
      <c r="K12" s="20"/>
    </row>
    <row r="13" s="3" customFormat="1" ht="24" customHeight="1" spans="1:11">
      <c r="A13" s="18">
        <v>5</v>
      </c>
      <c r="B13" s="19" t="s">
        <v>26</v>
      </c>
      <c r="C13" s="20">
        <f t="shared" si="0"/>
        <v>3.74088</v>
      </c>
      <c r="D13" s="18"/>
      <c r="E13" s="20"/>
      <c r="F13" s="20"/>
      <c r="G13" s="20"/>
      <c r="H13" s="18" t="s">
        <v>22</v>
      </c>
      <c r="I13" s="18">
        <v>572</v>
      </c>
      <c r="J13" s="20">
        <v>65.4</v>
      </c>
      <c r="K13" s="20"/>
    </row>
    <row r="14" s="2" customFormat="1" ht="24" customHeight="1" spans="1:11">
      <c r="A14" s="21">
        <v>6</v>
      </c>
      <c r="B14" s="22" t="s">
        <v>27</v>
      </c>
      <c r="C14" s="20">
        <f t="shared" si="0"/>
        <v>0.100375</v>
      </c>
      <c r="D14" s="21"/>
      <c r="E14" s="23"/>
      <c r="F14" s="23"/>
      <c r="G14" s="23"/>
      <c r="H14" s="21" t="s">
        <v>28</v>
      </c>
      <c r="I14" s="21">
        <v>1</v>
      </c>
      <c r="J14" s="23">
        <v>1003.75</v>
      </c>
      <c r="K14" s="23"/>
    </row>
    <row r="15" s="2" customFormat="1" ht="24" customHeight="1" spans="1:11">
      <c r="A15" s="21">
        <v>7</v>
      </c>
      <c r="B15" s="22" t="s">
        <v>29</v>
      </c>
      <c r="C15" s="20">
        <f t="shared" si="0"/>
        <v>0.3488</v>
      </c>
      <c r="D15" s="21"/>
      <c r="E15" s="23"/>
      <c r="F15" s="23"/>
      <c r="G15" s="23"/>
      <c r="H15" s="21" t="s">
        <v>28</v>
      </c>
      <c r="I15" s="21">
        <v>4</v>
      </c>
      <c r="J15" s="23">
        <v>872</v>
      </c>
      <c r="K15" s="23"/>
    </row>
    <row r="16" s="2" customFormat="1" ht="24" customHeight="1" spans="1:11">
      <c r="A16" s="17">
        <v>-2</v>
      </c>
      <c r="B16" s="15" t="s">
        <v>30</v>
      </c>
      <c r="C16" s="16">
        <f>SUM(C17:C23)</f>
        <v>26.654029</v>
      </c>
      <c r="D16" s="14"/>
      <c r="E16" s="16"/>
      <c r="F16" s="16"/>
      <c r="G16" s="16"/>
      <c r="H16" s="14"/>
      <c r="I16" s="14"/>
      <c r="J16" s="16"/>
      <c r="K16" s="23"/>
    </row>
    <row r="17" s="2" customFormat="1" ht="24" customHeight="1" spans="1:11">
      <c r="A17" s="18">
        <v>1</v>
      </c>
      <c r="B17" s="19" t="s">
        <v>21</v>
      </c>
      <c r="C17" s="20">
        <f>I17*J17/10000</f>
        <v>0.625993</v>
      </c>
      <c r="D17" s="18"/>
      <c r="E17" s="20"/>
      <c r="F17" s="20"/>
      <c r="G17" s="20"/>
      <c r="H17" s="18" t="s">
        <v>22</v>
      </c>
      <c r="I17" s="18">
        <v>701</v>
      </c>
      <c r="J17" s="20">
        <v>8.93</v>
      </c>
      <c r="K17" s="23"/>
    </row>
    <row r="18" s="2" customFormat="1" ht="24" customHeight="1" spans="1:11">
      <c r="A18" s="18">
        <v>2</v>
      </c>
      <c r="B18" s="19" t="s">
        <v>23</v>
      </c>
      <c r="C18" s="20">
        <f t="shared" ref="C18:C23" si="1">I18*J18/10000</f>
        <v>7.653906</v>
      </c>
      <c r="D18" s="18"/>
      <c r="E18" s="20"/>
      <c r="F18" s="20"/>
      <c r="G18" s="20"/>
      <c r="H18" s="18" t="s">
        <v>22</v>
      </c>
      <c r="I18" s="18">
        <v>351</v>
      </c>
      <c r="J18" s="20">
        <v>218.06</v>
      </c>
      <c r="K18" s="23"/>
    </row>
    <row r="19" s="2" customFormat="1" ht="24" customHeight="1" spans="1:11">
      <c r="A19" s="18">
        <v>3</v>
      </c>
      <c r="B19" s="19" t="s">
        <v>31</v>
      </c>
      <c r="C19" s="20">
        <f t="shared" si="1"/>
        <v>14.857695</v>
      </c>
      <c r="D19" s="18"/>
      <c r="E19" s="20"/>
      <c r="F19" s="20"/>
      <c r="G19" s="20"/>
      <c r="H19" s="18" t="s">
        <v>22</v>
      </c>
      <c r="I19" s="18">
        <v>701</v>
      </c>
      <c r="J19" s="20">
        <v>211.95</v>
      </c>
      <c r="K19" s="23"/>
    </row>
    <row r="20" s="2" customFormat="1" ht="24" customHeight="1" spans="1:11">
      <c r="A20" s="18">
        <v>4</v>
      </c>
      <c r="B20" s="19" t="s">
        <v>26</v>
      </c>
      <c r="C20" s="20">
        <f t="shared" si="1"/>
        <v>2.90376</v>
      </c>
      <c r="D20" s="18"/>
      <c r="E20" s="20"/>
      <c r="F20" s="20"/>
      <c r="G20" s="20"/>
      <c r="H20" s="18" t="s">
        <v>22</v>
      </c>
      <c r="I20" s="18">
        <v>444</v>
      </c>
      <c r="J20" s="20">
        <v>65.4</v>
      </c>
      <c r="K20" s="23"/>
    </row>
    <row r="21" s="2" customFormat="1" ht="24" customHeight="1" spans="1:11">
      <c r="A21" s="18">
        <v>5</v>
      </c>
      <c r="B21" s="19" t="s">
        <v>32</v>
      </c>
      <c r="C21" s="20">
        <f t="shared" si="1"/>
        <v>0.1635</v>
      </c>
      <c r="D21" s="18"/>
      <c r="E21" s="20"/>
      <c r="F21" s="20"/>
      <c r="G21" s="20"/>
      <c r="H21" s="18" t="s">
        <v>33</v>
      </c>
      <c r="I21" s="18">
        <v>1</v>
      </c>
      <c r="J21" s="23">
        <v>1635</v>
      </c>
      <c r="K21" s="23"/>
    </row>
    <row r="22" s="2" customFormat="1" ht="24" customHeight="1" spans="1:11">
      <c r="A22" s="18">
        <v>6</v>
      </c>
      <c r="B22" s="22" t="s">
        <v>27</v>
      </c>
      <c r="C22" s="20">
        <f t="shared" si="1"/>
        <v>0.100375</v>
      </c>
      <c r="D22" s="21"/>
      <c r="E22" s="23"/>
      <c r="F22" s="23"/>
      <c r="G22" s="23"/>
      <c r="H22" s="21" t="s">
        <v>28</v>
      </c>
      <c r="I22" s="21">
        <v>1</v>
      </c>
      <c r="J22" s="23">
        <v>1003.75</v>
      </c>
      <c r="K22" s="23"/>
    </row>
    <row r="23" s="2" customFormat="1" ht="24" customHeight="1" spans="1:11">
      <c r="A23" s="18">
        <v>7</v>
      </c>
      <c r="B23" s="22" t="s">
        <v>29</v>
      </c>
      <c r="C23" s="20">
        <f t="shared" si="1"/>
        <v>0.3488</v>
      </c>
      <c r="D23" s="21"/>
      <c r="E23" s="23"/>
      <c r="F23" s="23"/>
      <c r="G23" s="23"/>
      <c r="H23" s="21" t="s">
        <v>28</v>
      </c>
      <c r="I23" s="21">
        <v>4</v>
      </c>
      <c r="J23" s="23">
        <v>872</v>
      </c>
      <c r="K23" s="23"/>
    </row>
    <row r="24" s="2" customFormat="1" ht="24" customHeight="1" spans="1:11">
      <c r="A24" s="17">
        <v>-3</v>
      </c>
      <c r="B24" s="15" t="s">
        <v>34</v>
      </c>
      <c r="C24" s="16">
        <f>SUM(C25:C31)</f>
        <v>23.954033</v>
      </c>
      <c r="D24" s="14"/>
      <c r="E24" s="16"/>
      <c r="F24" s="16"/>
      <c r="G24" s="16"/>
      <c r="H24" s="14"/>
      <c r="I24" s="14"/>
      <c r="J24" s="23"/>
      <c r="K24" s="23"/>
    </row>
    <row r="25" s="2" customFormat="1" ht="24" customHeight="1" spans="1:11">
      <c r="A25" s="18">
        <v>1</v>
      </c>
      <c r="B25" s="19" t="s">
        <v>21</v>
      </c>
      <c r="C25" s="20">
        <f>I25*J25/10000</f>
        <v>0.638495</v>
      </c>
      <c r="D25" s="18"/>
      <c r="E25" s="20"/>
      <c r="F25" s="20"/>
      <c r="G25" s="20"/>
      <c r="H25" s="18" t="s">
        <v>22</v>
      </c>
      <c r="I25" s="18">
        <v>715</v>
      </c>
      <c r="J25" s="20">
        <v>8.93</v>
      </c>
      <c r="K25" s="23"/>
    </row>
    <row r="26" s="2" customFormat="1" ht="24" customHeight="1" spans="1:11">
      <c r="A26" s="18">
        <v>2</v>
      </c>
      <c r="B26" s="19" t="s">
        <v>23</v>
      </c>
      <c r="C26" s="20">
        <f t="shared" ref="C26:C31" si="2">I26*J26/10000</f>
        <v>4.644678</v>
      </c>
      <c r="D26" s="18"/>
      <c r="E26" s="20"/>
      <c r="F26" s="20"/>
      <c r="G26" s="20"/>
      <c r="H26" s="18" t="s">
        <v>22</v>
      </c>
      <c r="I26" s="18">
        <v>213</v>
      </c>
      <c r="J26" s="20">
        <v>218.06</v>
      </c>
      <c r="K26" s="23"/>
    </row>
    <row r="27" s="2" customFormat="1" ht="24" customHeight="1" spans="1:11">
      <c r="A27" s="18">
        <v>3</v>
      </c>
      <c r="B27" s="19" t="s">
        <v>31</v>
      </c>
      <c r="C27" s="20">
        <f t="shared" si="2"/>
        <v>15.154425</v>
      </c>
      <c r="D27" s="18"/>
      <c r="E27" s="20"/>
      <c r="F27" s="20"/>
      <c r="G27" s="20"/>
      <c r="H27" s="18" t="s">
        <v>22</v>
      </c>
      <c r="I27" s="18">
        <v>715</v>
      </c>
      <c r="J27" s="20">
        <v>211.95</v>
      </c>
      <c r="K27" s="23"/>
    </row>
    <row r="28" s="2" customFormat="1" ht="24" customHeight="1" spans="1:11">
      <c r="A28" s="18">
        <v>4</v>
      </c>
      <c r="B28" s="19" t="s">
        <v>26</v>
      </c>
      <c r="C28" s="20">
        <f t="shared" si="2"/>
        <v>2.90376</v>
      </c>
      <c r="D28" s="18"/>
      <c r="E28" s="20"/>
      <c r="F28" s="20"/>
      <c r="G28" s="20"/>
      <c r="H28" s="18" t="s">
        <v>22</v>
      </c>
      <c r="I28" s="18">
        <v>444</v>
      </c>
      <c r="J28" s="20">
        <v>65.4</v>
      </c>
      <c r="K28" s="23"/>
    </row>
    <row r="29" s="2" customFormat="1" ht="24" customHeight="1" spans="1:11">
      <c r="A29" s="18">
        <v>5</v>
      </c>
      <c r="B29" s="19" t="s">
        <v>32</v>
      </c>
      <c r="C29" s="20">
        <f t="shared" si="2"/>
        <v>0.1635</v>
      </c>
      <c r="D29" s="18"/>
      <c r="E29" s="20"/>
      <c r="F29" s="20"/>
      <c r="G29" s="20"/>
      <c r="H29" s="18" t="s">
        <v>33</v>
      </c>
      <c r="I29" s="18">
        <v>1</v>
      </c>
      <c r="J29" s="23">
        <v>1635</v>
      </c>
      <c r="K29" s="23"/>
    </row>
    <row r="30" s="2" customFormat="1" ht="24" customHeight="1" spans="1:11">
      <c r="A30" s="18">
        <v>6</v>
      </c>
      <c r="B30" s="22" t="s">
        <v>27</v>
      </c>
      <c r="C30" s="20">
        <f t="shared" si="2"/>
        <v>0.100375</v>
      </c>
      <c r="D30" s="21"/>
      <c r="E30" s="23"/>
      <c r="F30" s="23"/>
      <c r="G30" s="23"/>
      <c r="H30" s="21" t="s">
        <v>28</v>
      </c>
      <c r="I30" s="21">
        <v>1</v>
      </c>
      <c r="J30" s="23">
        <v>1003.75</v>
      </c>
      <c r="K30" s="23"/>
    </row>
    <row r="31" s="2" customFormat="1" ht="24" customHeight="1" spans="1:11">
      <c r="A31" s="18">
        <v>7</v>
      </c>
      <c r="B31" s="22" t="s">
        <v>29</v>
      </c>
      <c r="C31" s="20">
        <f t="shared" si="2"/>
        <v>0.3488</v>
      </c>
      <c r="D31" s="21"/>
      <c r="E31" s="23"/>
      <c r="F31" s="23"/>
      <c r="G31" s="23"/>
      <c r="H31" s="21" t="s">
        <v>28</v>
      </c>
      <c r="I31" s="21">
        <v>4</v>
      </c>
      <c r="J31" s="23">
        <v>872</v>
      </c>
      <c r="K31" s="23"/>
    </row>
    <row r="32" s="1" customFormat="1" ht="24" customHeight="1" spans="1:11">
      <c r="A32" s="14">
        <v>1.2</v>
      </c>
      <c r="B32" s="15" t="s">
        <v>35</v>
      </c>
      <c r="C32" s="16"/>
      <c r="D32" s="24"/>
      <c r="E32" s="25">
        <f>SUM(E33:E34)</f>
        <v>4.89622</v>
      </c>
      <c r="F32" s="16"/>
      <c r="G32" s="16">
        <f>C32+E32</f>
        <v>4.89622</v>
      </c>
      <c r="H32" s="14"/>
      <c r="I32" s="14"/>
      <c r="J32" s="16"/>
      <c r="K32" s="32"/>
    </row>
    <row r="33" s="4" customFormat="1" ht="24" customHeight="1" spans="1:11">
      <c r="A33" s="26" t="s">
        <v>36</v>
      </c>
      <c r="B33" s="19" t="s">
        <v>37</v>
      </c>
      <c r="C33" s="20"/>
      <c r="D33" s="27"/>
      <c r="E33" s="18">
        <f>I33*J33/10000</f>
        <v>1.09</v>
      </c>
      <c r="F33" s="20"/>
      <c r="G33" s="20"/>
      <c r="H33" s="18" t="s">
        <v>38</v>
      </c>
      <c r="I33" s="18">
        <v>10</v>
      </c>
      <c r="J33" s="20">
        <v>1090</v>
      </c>
      <c r="K33" s="33"/>
    </row>
    <row r="34" s="4" customFormat="1" ht="24" customHeight="1" spans="1:11">
      <c r="A34" s="26" t="s">
        <v>39</v>
      </c>
      <c r="B34" s="19" t="s">
        <v>40</v>
      </c>
      <c r="C34" s="20"/>
      <c r="D34" s="27"/>
      <c r="E34" s="28">
        <f>I34*J34/10000</f>
        <v>3.80622</v>
      </c>
      <c r="F34" s="20"/>
      <c r="G34" s="20"/>
      <c r="H34" s="18" t="s">
        <v>41</v>
      </c>
      <c r="I34" s="18">
        <v>12</v>
      </c>
      <c r="J34" s="20">
        <v>3171.85</v>
      </c>
      <c r="K34" s="33"/>
    </row>
    <row r="35" s="1" customFormat="1" ht="24" customHeight="1" spans="1:11">
      <c r="A35" s="14">
        <v>1.3</v>
      </c>
      <c r="B35" s="15" t="s">
        <v>42</v>
      </c>
      <c r="C35" s="16">
        <f>SUM(C36:C39)</f>
        <v>5.8315</v>
      </c>
      <c r="D35" s="14"/>
      <c r="E35" s="16"/>
      <c r="F35" s="16"/>
      <c r="G35" s="16">
        <f>C35+E35</f>
        <v>5.8315</v>
      </c>
      <c r="H35" s="18"/>
      <c r="I35" s="18"/>
      <c r="J35" s="20"/>
      <c r="K35" s="16"/>
    </row>
    <row r="36" s="2" customFormat="1" ht="24" customHeight="1" spans="1:11">
      <c r="A36" s="18">
        <v>1</v>
      </c>
      <c r="B36" s="19" t="s">
        <v>43</v>
      </c>
      <c r="C36" s="20">
        <f>I36*J36/10000</f>
        <v>0.2725</v>
      </c>
      <c r="D36" s="18"/>
      <c r="E36" s="20"/>
      <c r="F36" s="20"/>
      <c r="G36" s="20"/>
      <c r="H36" s="18" t="s">
        <v>22</v>
      </c>
      <c r="I36" s="18">
        <v>100</v>
      </c>
      <c r="J36" s="20">
        <v>27.25</v>
      </c>
      <c r="K36" s="23"/>
    </row>
    <row r="37" s="2" customFormat="1" ht="24" customHeight="1" spans="1:11">
      <c r="A37" s="18">
        <v>2</v>
      </c>
      <c r="B37" s="19" t="s">
        <v>44</v>
      </c>
      <c r="C37" s="20">
        <f>I37*J37/10000</f>
        <v>4.905</v>
      </c>
      <c r="D37" s="18"/>
      <c r="E37" s="20"/>
      <c r="F37" s="20"/>
      <c r="G37" s="20"/>
      <c r="H37" s="18" t="s">
        <v>45</v>
      </c>
      <c r="I37" s="18">
        <v>1</v>
      </c>
      <c r="J37" s="20">
        <v>49050</v>
      </c>
      <c r="K37" s="23"/>
    </row>
    <row r="38" s="2" customFormat="1" ht="24" customHeight="1" spans="1:11">
      <c r="A38" s="18">
        <v>3</v>
      </c>
      <c r="B38" s="19" t="s">
        <v>46</v>
      </c>
      <c r="C38" s="20">
        <f>I38*J38/10000</f>
        <v>0.218</v>
      </c>
      <c r="D38" s="18"/>
      <c r="E38" s="20"/>
      <c r="F38" s="20"/>
      <c r="G38" s="20"/>
      <c r="H38" s="18" t="s">
        <v>28</v>
      </c>
      <c r="I38" s="18">
        <v>2</v>
      </c>
      <c r="J38" s="20">
        <v>1090</v>
      </c>
      <c r="K38" s="23"/>
    </row>
    <row r="39" ht="36" customHeight="1" spans="1:11">
      <c r="A39" s="18">
        <v>4</v>
      </c>
      <c r="B39" s="19" t="s">
        <v>47</v>
      </c>
      <c r="C39" s="20">
        <f>I39*J39/10000</f>
        <v>0.436</v>
      </c>
      <c r="D39" s="18"/>
      <c r="E39" s="20"/>
      <c r="F39" s="20"/>
      <c r="G39" s="20"/>
      <c r="H39" s="18" t="s">
        <v>28</v>
      </c>
      <c r="I39" s="18">
        <v>5</v>
      </c>
      <c r="J39" s="20">
        <v>872</v>
      </c>
      <c r="K39" s="34" t="s">
        <v>48</v>
      </c>
    </row>
    <row r="40" s="1" customFormat="1" ht="24" customHeight="1" spans="1:11">
      <c r="A40" s="14">
        <v>1.4</v>
      </c>
      <c r="B40" s="15" t="s">
        <v>49</v>
      </c>
      <c r="C40" s="20"/>
      <c r="D40" s="14"/>
      <c r="E40" s="16">
        <f>SUM(E41:E46)</f>
        <v>26.404164</v>
      </c>
      <c r="F40" s="16"/>
      <c r="G40" s="16">
        <f>E40</f>
        <v>26.404164</v>
      </c>
      <c r="H40" s="14"/>
      <c r="I40" s="14"/>
      <c r="J40" s="16"/>
      <c r="K40" s="16"/>
    </row>
    <row r="41" ht="24" customHeight="1" spans="1:11">
      <c r="A41" s="21">
        <v>1</v>
      </c>
      <c r="B41" s="22" t="s">
        <v>50</v>
      </c>
      <c r="C41" s="20"/>
      <c r="D41" s="21"/>
      <c r="E41" s="23">
        <f t="shared" ref="E41:E46" si="3">I41*J41/10000</f>
        <v>20.778424</v>
      </c>
      <c r="F41" s="23"/>
      <c r="G41" s="23"/>
      <c r="H41" s="21" t="s">
        <v>45</v>
      </c>
      <c r="I41" s="21">
        <v>1</v>
      </c>
      <c r="J41" s="23">
        <v>207784.24</v>
      </c>
      <c r="K41" s="11"/>
    </row>
    <row r="42" ht="24" customHeight="1" spans="1:11">
      <c r="A42" s="21">
        <v>2</v>
      </c>
      <c r="B42" s="22" t="s">
        <v>51</v>
      </c>
      <c r="C42" s="20"/>
      <c r="D42" s="21"/>
      <c r="E42" s="23">
        <f t="shared" si="3"/>
        <v>2.547807</v>
      </c>
      <c r="F42" s="23"/>
      <c r="G42" s="23"/>
      <c r="H42" s="21" t="s">
        <v>45</v>
      </c>
      <c r="I42" s="21">
        <v>1</v>
      </c>
      <c r="J42" s="23">
        <v>25478.07</v>
      </c>
      <c r="K42" s="11"/>
    </row>
    <row r="43" ht="24" customHeight="1" spans="1:11">
      <c r="A43" s="21">
        <v>3</v>
      </c>
      <c r="B43" s="22" t="s">
        <v>52</v>
      </c>
      <c r="C43" s="20"/>
      <c r="D43" s="21"/>
      <c r="E43" s="23">
        <f t="shared" si="3"/>
        <v>0.525987</v>
      </c>
      <c r="F43" s="23"/>
      <c r="G43" s="23"/>
      <c r="H43" s="21" t="s">
        <v>53</v>
      </c>
      <c r="I43" s="21">
        <v>3</v>
      </c>
      <c r="J43" s="23">
        <v>1753.29</v>
      </c>
      <c r="K43" s="11"/>
    </row>
    <row r="44" ht="24" customHeight="1" spans="1:11">
      <c r="A44" s="21">
        <v>4</v>
      </c>
      <c r="B44" s="22" t="s">
        <v>54</v>
      </c>
      <c r="C44" s="20"/>
      <c r="D44" s="21"/>
      <c r="E44" s="23">
        <f t="shared" si="3"/>
        <v>1.212687</v>
      </c>
      <c r="F44" s="23"/>
      <c r="G44" s="23"/>
      <c r="H44" s="21" t="s">
        <v>53</v>
      </c>
      <c r="I44" s="21">
        <v>3</v>
      </c>
      <c r="J44" s="23">
        <v>4042.29</v>
      </c>
      <c r="K44" s="11"/>
    </row>
    <row r="45" ht="24" customHeight="1" spans="1:11">
      <c r="A45" s="21">
        <v>5</v>
      </c>
      <c r="B45" s="22" t="s">
        <v>55</v>
      </c>
      <c r="C45" s="20"/>
      <c r="D45" s="21"/>
      <c r="E45" s="23">
        <f t="shared" si="3"/>
        <v>1.339259</v>
      </c>
      <c r="F45" s="23"/>
      <c r="G45" s="23"/>
      <c r="H45" s="21" t="s">
        <v>53</v>
      </c>
      <c r="I45" s="21">
        <v>1</v>
      </c>
      <c r="J45" s="23">
        <v>13392.59</v>
      </c>
      <c r="K45" s="11"/>
    </row>
    <row r="46" ht="24" customHeight="1" spans="1:11">
      <c r="A46" s="21">
        <v>6</v>
      </c>
      <c r="B46" s="22" t="s">
        <v>56</v>
      </c>
      <c r="C46" s="20"/>
      <c r="D46" s="21"/>
      <c r="E46" s="23">
        <f t="shared" si="3"/>
        <v>0</v>
      </c>
      <c r="F46" s="23"/>
      <c r="G46" s="23"/>
      <c r="H46" s="21" t="s">
        <v>28</v>
      </c>
      <c r="I46" s="21">
        <v>1</v>
      </c>
      <c r="J46" s="23">
        <v>0</v>
      </c>
      <c r="K46" s="11"/>
    </row>
    <row r="47" s="1" customFormat="1" ht="24" customHeight="1" spans="1:11">
      <c r="A47" s="14" t="s">
        <v>57</v>
      </c>
      <c r="B47" s="29" t="s">
        <v>58</v>
      </c>
      <c r="C47" s="16">
        <f>C48+C63</f>
        <v>35.051095</v>
      </c>
      <c r="D47" s="14"/>
      <c r="E47" s="16">
        <f>E58+E70</f>
        <v>39.19319</v>
      </c>
      <c r="F47" s="16"/>
      <c r="G47" s="16">
        <f>C47+E47</f>
        <v>74.244285</v>
      </c>
      <c r="H47" s="14"/>
      <c r="I47" s="14"/>
      <c r="J47" s="16"/>
      <c r="K47" s="16"/>
    </row>
    <row r="48" ht="24" customHeight="1" spans="1:11">
      <c r="A48" s="14">
        <v>1.1</v>
      </c>
      <c r="B48" s="15" t="s">
        <v>19</v>
      </c>
      <c r="C48" s="16">
        <f>SUM(C49:C57)</f>
        <v>24.209343</v>
      </c>
      <c r="D48" s="14"/>
      <c r="E48" s="16"/>
      <c r="F48" s="16"/>
      <c r="G48" s="16">
        <f>C48+E48</f>
        <v>24.209343</v>
      </c>
      <c r="H48" s="14"/>
      <c r="I48" s="14"/>
      <c r="J48" s="16"/>
      <c r="K48" s="16"/>
    </row>
    <row r="49" ht="24" customHeight="1" spans="1:11">
      <c r="A49" s="18">
        <v>1</v>
      </c>
      <c r="B49" s="19" t="s">
        <v>21</v>
      </c>
      <c r="C49" s="20">
        <f>I49*J49/10000</f>
        <v>0.63403</v>
      </c>
      <c r="D49" s="18"/>
      <c r="E49" s="20"/>
      <c r="F49" s="20"/>
      <c r="G49" s="20"/>
      <c r="H49" s="18" t="s">
        <v>22</v>
      </c>
      <c r="I49" s="18">
        <v>710</v>
      </c>
      <c r="J49" s="20">
        <v>8.93</v>
      </c>
      <c r="K49" s="23"/>
    </row>
    <row r="50" ht="24" customHeight="1" spans="1:11">
      <c r="A50" s="18">
        <v>2</v>
      </c>
      <c r="B50" s="19" t="s">
        <v>23</v>
      </c>
      <c r="C50" s="20">
        <f t="shared" ref="C50:C57" si="4">I50*J50/10000</f>
        <v>4.644678</v>
      </c>
      <c r="D50" s="18"/>
      <c r="E50" s="20"/>
      <c r="F50" s="20"/>
      <c r="G50" s="20"/>
      <c r="H50" s="18" t="s">
        <v>22</v>
      </c>
      <c r="I50" s="18">
        <v>213</v>
      </c>
      <c r="J50" s="20">
        <v>218.06</v>
      </c>
      <c r="K50" s="23"/>
    </row>
    <row r="51" ht="24" customHeight="1" spans="1:11">
      <c r="A51" s="18">
        <v>3</v>
      </c>
      <c r="B51" s="19" t="s">
        <v>59</v>
      </c>
      <c r="C51" s="20">
        <f t="shared" si="4"/>
        <v>1.0882</v>
      </c>
      <c r="D51" s="18"/>
      <c r="E51" s="20"/>
      <c r="F51" s="20"/>
      <c r="G51" s="20"/>
      <c r="H51" s="18"/>
      <c r="I51" s="18">
        <v>100</v>
      </c>
      <c r="J51" s="20">
        <v>108.82</v>
      </c>
      <c r="K51" s="23"/>
    </row>
    <row r="52" ht="24" customHeight="1" spans="1:11">
      <c r="A52" s="18">
        <v>4</v>
      </c>
      <c r="B52" s="19" t="s">
        <v>24</v>
      </c>
      <c r="C52" s="20">
        <f t="shared" si="4"/>
        <v>14.00262</v>
      </c>
      <c r="D52" s="18"/>
      <c r="E52" s="20"/>
      <c r="F52" s="20"/>
      <c r="G52" s="20"/>
      <c r="H52" s="18" t="s">
        <v>22</v>
      </c>
      <c r="I52" s="18">
        <v>710</v>
      </c>
      <c r="J52" s="20">
        <v>197.22</v>
      </c>
      <c r="K52" s="23"/>
    </row>
    <row r="53" ht="24" customHeight="1" spans="1:11">
      <c r="A53" s="18">
        <v>5</v>
      </c>
      <c r="B53" s="19" t="s">
        <v>25</v>
      </c>
      <c r="C53" s="20">
        <f t="shared" si="4"/>
        <v>0.07704</v>
      </c>
      <c r="D53" s="18"/>
      <c r="E53" s="20"/>
      <c r="F53" s="20"/>
      <c r="G53" s="20"/>
      <c r="H53" s="18" t="s">
        <v>22</v>
      </c>
      <c r="I53" s="18">
        <v>16</v>
      </c>
      <c r="J53" s="20">
        <v>48.15</v>
      </c>
      <c r="K53" s="20"/>
    </row>
    <row r="54" ht="24" customHeight="1" spans="1:11">
      <c r="A54" s="18">
        <v>6</v>
      </c>
      <c r="B54" s="19" t="s">
        <v>26</v>
      </c>
      <c r="C54" s="20">
        <f t="shared" si="4"/>
        <v>2.8776</v>
      </c>
      <c r="D54" s="18"/>
      <c r="E54" s="20"/>
      <c r="F54" s="20"/>
      <c r="G54" s="20"/>
      <c r="H54" s="18" t="s">
        <v>22</v>
      </c>
      <c r="I54" s="18">
        <v>440</v>
      </c>
      <c r="J54" s="20">
        <v>65.4</v>
      </c>
      <c r="K54" s="20"/>
    </row>
    <row r="55" ht="24" customHeight="1" spans="1:11">
      <c r="A55" s="18">
        <v>7</v>
      </c>
      <c r="B55" s="19" t="s">
        <v>60</v>
      </c>
      <c r="C55" s="20">
        <f t="shared" si="4"/>
        <v>0.436</v>
      </c>
      <c r="D55" s="18"/>
      <c r="E55" s="20"/>
      <c r="F55" s="20"/>
      <c r="G55" s="20"/>
      <c r="H55" s="18" t="s">
        <v>33</v>
      </c>
      <c r="I55" s="18">
        <v>1</v>
      </c>
      <c r="J55" s="35">
        <v>4360</v>
      </c>
      <c r="K55" s="20"/>
    </row>
    <row r="56" ht="24" customHeight="1" spans="1:11">
      <c r="A56" s="18">
        <v>8</v>
      </c>
      <c r="B56" s="22" t="s">
        <v>27</v>
      </c>
      <c r="C56" s="20">
        <f t="shared" si="4"/>
        <v>0.100375</v>
      </c>
      <c r="D56" s="21"/>
      <c r="E56" s="23"/>
      <c r="F56" s="23"/>
      <c r="G56" s="23"/>
      <c r="H56" s="21" t="s">
        <v>28</v>
      </c>
      <c r="I56" s="21">
        <v>1</v>
      </c>
      <c r="J56" s="23">
        <v>1003.75</v>
      </c>
      <c r="K56" s="23"/>
    </row>
    <row r="57" ht="24" customHeight="1" spans="1:11">
      <c r="A57" s="18">
        <v>9</v>
      </c>
      <c r="B57" s="22" t="s">
        <v>29</v>
      </c>
      <c r="C57" s="20">
        <f t="shared" si="4"/>
        <v>0.3488</v>
      </c>
      <c r="D57" s="21"/>
      <c r="E57" s="23"/>
      <c r="F57" s="23"/>
      <c r="G57" s="23"/>
      <c r="H57" s="21" t="s">
        <v>28</v>
      </c>
      <c r="I57" s="21">
        <v>4</v>
      </c>
      <c r="J57" s="23">
        <v>872</v>
      </c>
      <c r="K57" s="23"/>
    </row>
    <row r="58" ht="24" customHeight="1" spans="1:11">
      <c r="A58" s="14">
        <v>1.2</v>
      </c>
      <c r="B58" s="15" t="s">
        <v>35</v>
      </c>
      <c r="C58" s="16"/>
      <c r="D58" s="14"/>
      <c r="E58" s="16">
        <f>SUM(E59:E62)</f>
        <v>13.948142</v>
      </c>
      <c r="F58" s="16"/>
      <c r="G58" s="16">
        <f>C58+E58</f>
        <v>13.948142</v>
      </c>
      <c r="H58" s="14"/>
      <c r="I58" s="14"/>
      <c r="J58" s="16"/>
      <c r="K58" s="11"/>
    </row>
    <row r="59" ht="24" customHeight="1" spans="1:11">
      <c r="A59" s="26" t="s">
        <v>36</v>
      </c>
      <c r="B59" s="19" t="s">
        <v>61</v>
      </c>
      <c r="C59" s="20"/>
      <c r="D59" s="18"/>
      <c r="E59" s="20">
        <f>I59*J59/10000</f>
        <v>10.9</v>
      </c>
      <c r="F59" s="20"/>
      <c r="G59" s="20"/>
      <c r="H59" s="18" t="s">
        <v>28</v>
      </c>
      <c r="I59" s="18">
        <v>10</v>
      </c>
      <c r="J59" s="20">
        <v>10900</v>
      </c>
      <c r="K59" s="11"/>
    </row>
    <row r="60" ht="24" customHeight="1" spans="1:11">
      <c r="A60" s="26" t="s">
        <v>39</v>
      </c>
      <c r="B60" s="19" t="s">
        <v>37</v>
      </c>
      <c r="C60" s="20"/>
      <c r="D60" s="18"/>
      <c r="E60" s="20">
        <f>I60*J60/10000</f>
        <v>1.09</v>
      </c>
      <c r="F60" s="20"/>
      <c r="G60" s="20"/>
      <c r="H60" s="18" t="s">
        <v>38</v>
      </c>
      <c r="I60" s="18">
        <v>10</v>
      </c>
      <c r="J60" s="20">
        <v>1090</v>
      </c>
      <c r="K60" s="11"/>
    </row>
    <row r="61" ht="24" customHeight="1" spans="1:11">
      <c r="A61" s="26"/>
      <c r="B61" s="19" t="s">
        <v>62</v>
      </c>
      <c r="C61" s="20"/>
      <c r="D61" s="18"/>
      <c r="E61" s="20">
        <f>I61*J61/10000</f>
        <v>0.055032</v>
      </c>
      <c r="F61" s="20"/>
      <c r="G61" s="20"/>
      <c r="H61" s="18" t="s">
        <v>41</v>
      </c>
      <c r="I61" s="18">
        <v>6</v>
      </c>
      <c r="J61" s="20">
        <v>91.72</v>
      </c>
      <c r="K61" s="11"/>
    </row>
    <row r="62" ht="24" customHeight="1" spans="1:11">
      <c r="A62" s="26" t="s">
        <v>63</v>
      </c>
      <c r="B62" s="19" t="s">
        <v>40</v>
      </c>
      <c r="C62" s="20"/>
      <c r="D62" s="18"/>
      <c r="E62" s="20">
        <f>I62*J62/10000</f>
        <v>1.90311</v>
      </c>
      <c r="F62" s="20"/>
      <c r="G62" s="20"/>
      <c r="H62" s="18" t="s">
        <v>41</v>
      </c>
      <c r="I62" s="18">
        <v>6</v>
      </c>
      <c r="J62" s="20">
        <v>3171.85</v>
      </c>
      <c r="K62" s="11"/>
    </row>
    <row r="63" ht="24" customHeight="1" spans="1:11">
      <c r="A63" s="14">
        <v>1.3</v>
      </c>
      <c r="B63" s="15" t="s">
        <v>42</v>
      </c>
      <c r="C63" s="16">
        <f>SUM(C64:C69)</f>
        <v>10.841752</v>
      </c>
      <c r="D63" s="14"/>
      <c r="E63" s="16"/>
      <c r="F63" s="16"/>
      <c r="G63" s="16">
        <f>C63+E63</f>
        <v>10.841752</v>
      </c>
      <c r="H63" s="18"/>
      <c r="I63" s="18"/>
      <c r="J63" s="20"/>
      <c r="K63" s="11"/>
    </row>
    <row r="64" ht="24" customHeight="1" spans="1:11">
      <c r="A64" s="18">
        <v>1</v>
      </c>
      <c r="B64" s="19" t="s">
        <v>64</v>
      </c>
      <c r="C64" s="20">
        <f t="shared" ref="C64:C69" si="5">I64*J64/10000</f>
        <v>0.103332</v>
      </c>
      <c r="D64" s="18"/>
      <c r="E64" s="20"/>
      <c r="F64" s="20"/>
      <c r="G64" s="20"/>
      <c r="H64" s="18" t="s">
        <v>22</v>
      </c>
      <c r="I64" s="18">
        <v>79</v>
      </c>
      <c r="J64" s="20">
        <v>13.08</v>
      </c>
      <c r="K64" s="11"/>
    </row>
    <row r="65" ht="24" customHeight="1" spans="1:11">
      <c r="A65" s="18">
        <v>2</v>
      </c>
      <c r="B65" s="19" t="s">
        <v>65</v>
      </c>
      <c r="C65" s="20">
        <f t="shared" si="5"/>
        <v>1.939845</v>
      </c>
      <c r="D65" s="18"/>
      <c r="E65" s="20"/>
      <c r="F65" s="20"/>
      <c r="G65" s="20"/>
      <c r="H65" s="18" t="s">
        <v>22</v>
      </c>
      <c r="I65" s="18">
        <v>79</v>
      </c>
      <c r="J65" s="20">
        <v>245.55</v>
      </c>
      <c r="K65" s="11"/>
    </row>
    <row r="66" ht="24" customHeight="1" spans="1:11">
      <c r="A66" s="18">
        <v>3</v>
      </c>
      <c r="B66" s="19" t="s">
        <v>66</v>
      </c>
      <c r="C66" s="20">
        <f t="shared" si="5"/>
        <v>8.175</v>
      </c>
      <c r="D66" s="18"/>
      <c r="E66" s="20"/>
      <c r="F66" s="20"/>
      <c r="G66" s="20"/>
      <c r="H66" s="18" t="s">
        <v>67</v>
      </c>
      <c r="I66" s="18">
        <v>1</v>
      </c>
      <c r="J66" s="20">
        <v>81750</v>
      </c>
      <c r="K66" s="11"/>
    </row>
    <row r="67" ht="24" customHeight="1" spans="1:11">
      <c r="A67" s="18">
        <v>4</v>
      </c>
      <c r="B67" s="19" t="s">
        <v>47</v>
      </c>
      <c r="C67" s="20">
        <f t="shared" si="5"/>
        <v>0.3488</v>
      </c>
      <c r="D67" s="18"/>
      <c r="E67" s="20"/>
      <c r="F67" s="20"/>
      <c r="G67" s="20"/>
      <c r="H67" s="18" t="s">
        <v>28</v>
      </c>
      <c r="I67" s="18">
        <v>4</v>
      </c>
      <c r="J67" s="20">
        <v>872</v>
      </c>
      <c r="K67" s="11"/>
    </row>
    <row r="68" ht="24" customHeight="1" spans="1:11">
      <c r="A68" s="18">
        <v>5</v>
      </c>
      <c r="B68" s="19" t="s">
        <v>29</v>
      </c>
      <c r="C68" s="20">
        <f t="shared" si="5"/>
        <v>0.1744</v>
      </c>
      <c r="D68" s="18"/>
      <c r="E68" s="20"/>
      <c r="F68" s="20"/>
      <c r="G68" s="20"/>
      <c r="H68" s="18" t="s">
        <v>28</v>
      </c>
      <c r="I68" s="18">
        <v>2</v>
      </c>
      <c r="J68" s="20">
        <v>872</v>
      </c>
      <c r="K68" s="11"/>
    </row>
    <row r="69" ht="24" customHeight="1" spans="1:11">
      <c r="A69" s="18">
        <v>6</v>
      </c>
      <c r="B69" s="19" t="s">
        <v>27</v>
      </c>
      <c r="C69" s="20">
        <f t="shared" si="5"/>
        <v>0.100375</v>
      </c>
      <c r="D69" s="18"/>
      <c r="E69" s="20"/>
      <c r="F69" s="20"/>
      <c r="G69" s="20"/>
      <c r="H69" s="18"/>
      <c r="I69" s="18">
        <v>1</v>
      </c>
      <c r="J69" s="20">
        <v>1003.75</v>
      </c>
      <c r="K69" s="11"/>
    </row>
    <row r="70" ht="24" customHeight="1" spans="1:11">
      <c r="A70" s="14">
        <v>1.4</v>
      </c>
      <c r="B70" s="15" t="s">
        <v>49</v>
      </c>
      <c r="C70" s="20"/>
      <c r="D70" s="14"/>
      <c r="E70" s="16">
        <f>SUM(E71:E76)</f>
        <v>25.245048</v>
      </c>
      <c r="F70" s="16"/>
      <c r="G70" s="16">
        <f>E70</f>
        <v>25.245048</v>
      </c>
      <c r="H70" s="14"/>
      <c r="I70" s="14"/>
      <c r="J70" s="16"/>
      <c r="K70" s="11"/>
    </row>
    <row r="71" ht="24" customHeight="1" spans="1:11">
      <c r="A71" s="21">
        <v>1</v>
      </c>
      <c r="B71" s="22" t="s">
        <v>50</v>
      </c>
      <c r="C71" s="20"/>
      <c r="D71" s="21"/>
      <c r="E71" s="23">
        <f t="shared" ref="E71:E76" si="6">I71*J71/10000</f>
        <v>20.778424</v>
      </c>
      <c r="F71" s="23"/>
      <c r="G71" s="23"/>
      <c r="H71" s="21" t="s">
        <v>45</v>
      </c>
      <c r="I71" s="21">
        <v>1</v>
      </c>
      <c r="J71" s="23">
        <v>207784.24</v>
      </c>
      <c r="K71" s="11"/>
    </row>
    <row r="72" ht="24" customHeight="1" spans="1:11">
      <c r="A72" s="21">
        <v>2</v>
      </c>
      <c r="B72" s="22" t="s">
        <v>51</v>
      </c>
      <c r="C72" s="20"/>
      <c r="D72" s="21"/>
      <c r="E72" s="23">
        <f t="shared" si="6"/>
        <v>2.547807</v>
      </c>
      <c r="F72" s="23"/>
      <c r="G72" s="23"/>
      <c r="H72" s="21" t="s">
        <v>45</v>
      </c>
      <c r="I72" s="21">
        <v>1</v>
      </c>
      <c r="J72" s="23">
        <v>25478.07</v>
      </c>
      <c r="K72" s="11"/>
    </row>
    <row r="73" ht="24" customHeight="1" spans="1:11">
      <c r="A73" s="21">
        <v>3</v>
      </c>
      <c r="B73" s="22" t="s">
        <v>52</v>
      </c>
      <c r="C73" s="20"/>
      <c r="D73" s="21"/>
      <c r="E73" s="23">
        <f t="shared" si="6"/>
        <v>0.175329</v>
      </c>
      <c r="F73" s="23"/>
      <c r="G73" s="23"/>
      <c r="H73" s="21" t="s">
        <v>53</v>
      </c>
      <c r="I73" s="21">
        <v>1</v>
      </c>
      <c r="J73" s="23">
        <v>1753.29</v>
      </c>
      <c r="K73" s="11"/>
    </row>
    <row r="74" ht="24" customHeight="1" spans="1:11">
      <c r="A74" s="21">
        <v>4</v>
      </c>
      <c r="B74" s="22" t="s">
        <v>54</v>
      </c>
      <c r="C74" s="20"/>
      <c r="D74" s="21"/>
      <c r="E74" s="23">
        <f t="shared" si="6"/>
        <v>0.404229</v>
      </c>
      <c r="F74" s="23"/>
      <c r="G74" s="23"/>
      <c r="H74" s="21" t="s">
        <v>53</v>
      </c>
      <c r="I74" s="21">
        <v>1</v>
      </c>
      <c r="J74" s="23">
        <v>4042.29</v>
      </c>
      <c r="K74" s="11"/>
    </row>
    <row r="75" ht="24" customHeight="1" spans="1:11">
      <c r="A75" s="21">
        <v>5</v>
      </c>
      <c r="B75" s="22" t="s">
        <v>55</v>
      </c>
      <c r="C75" s="20"/>
      <c r="D75" s="21"/>
      <c r="E75" s="23">
        <f t="shared" si="6"/>
        <v>1.339259</v>
      </c>
      <c r="F75" s="23"/>
      <c r="G75" s="23"/>
      <c r="H75" s="21" t="s">
        <v>53</v>
      </c>
      <c r="I75" s="21">
        <v>1</v>
      </c>
      <c r="J75" s="23">
        <v>13392.59</v>
      </c>
      <c r="K75" s="11"/>
    </row>
    <row r="76" ht="24" customHeight="1" spans="1:11">
      <c r="A76" s="21">
        <v>6</v>
      </c>
      <c r="B76" s="22" t="s">
        <v>56</v>
      </c>
      <c r="C76" s="20"/>
      <c r="D76" s="21"/>
      <c r="E76" s="23">
        <f t="shared" si="6"/>
        <v>0</v>
      </c>
      <c r="F76" s="23"/>
      <c r="G76" s="23"/>
      <c r="H76" s="21" t="s">
        <v>28</v>
      </c>
      <c r="I76" s="21">
        <v>1</v>
      </c>
      <c r="J76" s="23">
        <v>0</v>
      </c>
      <c r="K76" s="11"/>
    </row>
    <row r="77" ht="24" customHeight="1" spans="1:11">
      <c r="A77" s="14" t="s">
        <v>68</v>
      </c>
      <c r="B77" s="29" t="s">
        <v>10</v>
      </c>
      <c r="C77" s="16"/>
      <c r="D77" s="14"/>
      <c r="E77" s="16"/>
      <c r="F77" s="16">
        <f>SUM(F78:F84)</f>
        <v>12.6475842339</v>
      </c>
      <c r="G77" s="16">
        <f>F77</f>
        <v>12.6475842339</v>
      </c>
      <c r="H77" s="14"/>
      <c r="I77" s="14"/>
      <c r="J77" s="16"/>
      <c r="K77" s="16">
        <f>G77/G86*100</f>
        <v>5.78437830387636</v>
      </c>
    </row>
    <row r="78" ht="24" customHeight="1" spans="1:11">
      <c r="A78" s="36">
        <v>1</v>
      </c>
      <c r="B78" s="37" t="s">
        <v>69</v>
      </c>
      <c r="C78" s="38"/>
      <c r="D78" s="38"/>
      <c r="E78" s="38"/>
      <c r="F78" s="38">
        <f>I78*J78</f>
        <v>1.4321825847</v>
      </c>
      <c r="G78" s="38">
        <f>F78</f>
        <v>1.4321825847</v>
      </c>
      <c r="H78" s="21" t="s">
        <v>70</v>
      </c>
      <c r="I78" s="38">
        <f>G5</f>
        <v>201.715857</v>
      </c>
      <c r="J78" s="43">
        <v>0.0071</v>
      </c>
      <c r="K78" s="44"/>
    </row>
    <row r="79" ht="24" customHeight="1" spans="1:11">
      <c r="A79" s="36">
        <v>2</v>
      </c>
      <c r="B79" s="39" t="s">
        <v>71</v>
      </c>
      <c r="C79" s="38"/>
      <c r="D79" s="38"/>
      <c r="E79" s="38"/>
      <c r="F79" s="38">
        <f t="shared" ref="F79:F85" si="7">I79*J79</f>
        <v>5.042896425</v>
      </c>
      <c r="G79" s="38">
        <f t="shared" ref="G79:G85" si="8">SUM(C79:F79)</f>
        <v>5.042896425</v>
      </c>
      <c r="H79" s="21" t="s">
        <v>70</v>
      </c>
      <c r="I79" s="44">
        <f>G5</f>
        <v>201.715857</v>
      </c>
      <c r="J79" s="43">
        <v>0.025</v>
      </c>
      <c r="K79" s="45"/>
    </row>
    <row r="80" ht="24" customHeight="1" spans="1:11">
      <c r="A80" s="36">
        <v>3</v>
      </c>
      <c r="B80" s="39" t="s">
        <v>72</v>
      </c>
      <c r="C80" s="38"/>
      <c r="D80" s="38"/>
      <c r="E80" s="38"/>
      <c r="F80" s="38">
        <f t="shared" si="7"/>
        <v>2.420590284</v>
      </c>
      <c r="G80" s="38">
        <f t="shared" si="8"/>
        <v>2.420590284</v>
      </c>
      <c r="H80" s="21" t="s">
        <v>70</v>
      </c>
      <c r="I80" s="44">
        <f>G5</f>
        <v>201.715857</v>
      </c>
      <c r="J80" s="43">
        <v>0.012</v>
      </c>
      <c r="K80" s="45"/>
    </row>
    <row r="81" ht="24" customHeight="1" spans="1:11">
      <c r="A81" s="36">
        <v>4</v>
      </c>
      <c r="B81" s="37" t="s">
        <v>73</v>
      </c>
      <c r="C81" s="38"/>
      <c r="D81" s="38"/>
      <c r="E81" s="38"/>
      <c r="F81" s="38">
        <f t="shared" si="7"/>
        <v>0.8270350137</v>
      </c>
      <c r="G81" s="38">
        <f t="shared" si="8"/>
        <v>0.8270350137</v>
      </c>
      <c r="H81" s="21" t="s">
        <v>70</v>
      </c>
      <c r="I81" s="44">
        <f>G5</f>
        <v>201.715857</v>
      </c>
      <c r="J81" s="43">
        <v>0.0041</v>
      </c>
      <c r="K81" s="45"/>
    </row>
    <row r="82" ht="24" customHeight="1" spans="1:11">
      <c r="A82" s="36">
        <v>5</v>
      </c>
      <c r="B82" s="37" t="s">
        <v>74</v>
      </c>
      <c r="C82" s="38"/>
      <c r="D82" s="38"/>
      <c r="E82" s="38"/>
      <c r="F82" s="38">
        <f t="shared" si="7"/>
        <v>0.4236032997</v>
      </c>
      <c r="G82" s="38">
        <f t="shared" si="8"/>
        <v>0.4236032997</v>
      </c>
      <c r="H82" s="21" t="s">
        <v>70</v>
      </c>
      <c r="I82" s="44">
        <f>I79</f>
        <v>201.715857</v>
      </c>
      <c r="J82" s="43">
        <v>0.0021</v>
      </c>
      <c r="K82" s="45"/>
    </row>
    <row r="83" ht="24" customHeight="1" spans="1:11">
      <c r="A83" s="36">
        <v>6</v>
      </c>
      <c r="B83" s="37" t="s">
        <v>75</v>
      </c>
      <c r="C83" s="38"/>
      <c r="D83" s="38"/>
      <c r="E83" s="38"/>
      <c r="F83" s="38">
        <f t="shared" si="7"/>
        <v>0.605147571</v>
      </c>
      <c r="G83" s="38">
        <f t="shared" si="8"/>
        <v>0.605147571</v>
      </c>
      <c r="H83" s="21" t="s">
        <v>70</v>
      </c>
      <c r="I83" s="44">
        <f>G5</f>
        <v>201.715857</v>
      </c>
      <c r="J83" s="43">
        <v>0.003</v>
      </c>
      <c r="K83" s="45"/>
    </row>
    <row r="84" ht="24" customHeight="1" spans="1:11">
      <c r="A84" s="36">
        <v>7</v>
      </c>
      <c r="B84" s="39" t="s">
        <v>76</v>
      </c>
      <c r="C84" s="38"/>
      <c r="D84" s="38"/>
      <c r="E84" s="38"/>
      <c r="F84" s="38">
        <f t="shared" si="7"/>
        <v>1.8961290558</v>
      </c>
      <c r="G84" s="38">
        <f t="shared" si="8"/>
        <v>1.8961290558</v>
      </c>
      <c r="H84" s="21" t="s">
        <v>70</v>
      </c>
      <c r="I84" s="44">
        <f>G5</f>
        <v>201.715857</v>
      </c>
      <c r="J84" s="43">
        <v>0.0094</v>
      </c>
      <c r="K84" s="45"/>
    </row>
    <row r="85" s="5" customFormat="1" ht="24" customHeight="1" spans="1:11">
      <c r="A85" s="40" t="s">
        <v>77</v>
      </c>
      <c r="B85" s="41" t="s">
        <v>78</v>
      </c>
      <c r="C85" s="42"/>
      <c r="D85" s="42"/>
      <c r="E85" s="42"/>
      <c r="F85" s="25">
        <f t="shared" si="7"/>
        <v>4.287268824678</v>
      </c>
      <c r="G85" s="42">
        <f t="shared" si="8"/>
        <v>4.287268824678</v>
      </c>
      <c r="H85" s="14" t="s">
        <v>70</v>
      </c>
      <c r="I85" s="25">
        <f>G5+G77</f>
        <v>214.3634412339</v>
      </c>
      <c r="J85" s="46">
        <v>0.02</v>
      </c>
      <c r="K85" s="47">
        <f>G85/G86*100</f>
        <v>1.96078431372549</v>
      </c>
    </row>
    <row r="86" ht="24" customHeight="1" spans="1:11">
      <c r="A86" s="12" t="s">
        <v>79</v>
      </c>
      <c r="B86" s="12"/>
      <c r="C86" s="11">
        <f>C5</f>
        <v>131.222283</v>
      </c>
      <c r="D86" s="12"/>
      <c r="E86" s="11">
        <f>E5</f>
        <v>70.493574</v>
      </c>
      <c r="F86" s="11">
        <f>F77</f>
        <v>12.6475842339</v>
      </c>
      <c r="G86" s="11">
        <f>G85+G77+G5</f>
        <v>218.650710058578</v>
      </c>
      <c r="H86" s="12" t="s">
        <v>80</v>
      </c>
      <c r="I86" s="12"/>
      <c r="J86" s="11"/>
      <c r="K86" s="11">
        <f>K5+K77+K85</f>
        <v>100</v>
      </c>
    </row>
  </sheetData>
  <mergeCells count="6">
    <mergeCell ref="A1:K1"/>
    <mergeCell ref="A86:B86"/>
    <mergeCell ref="A2:A3"/>
    <mergeCell ref="B2:B3"/>
    <mergeCell ref="C2:G3"/>
    <mergeCell ref="H2:J3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128516</dc:creator>
  <cp:lastModifiedBy>WPS_1178778167</cp:lastModifiedBy>
  <dcterms:created xsi:type="dcterms:W3CDTF">2023-05-12T11:15:00Z</dcterms:created>
  <cp:lastPrinted>2024-05-24T00:38:00Z</cp:lastPrinted>
  <dcterms:modified xsi:type="dcterms:W3CDTF">2024-07-10T03:43:22Z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7B10C0DBDE31460CB7AFC168D464B1CD_13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