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<sst xmlns="http://schemas.openxmlformats.org/spreadsheetml/2006/main" count="89" uniqueCount="69">
  <si>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2024年平罗县河东地区灌木林建设项目概算汇总表</t>
  </si>
  <si>
    <t>序号</t>
  </si>
  <si>
    <t>工程或费用名称</t>
  </si>
  <si>
    <t>单位</t>
  </si>
  <si>
    <t>单价</t>
  </si>
  <si>
    <t>数量</t>
  </si>
  <si>
    <t>概算金额（万元）</t>
  </si>
  <si>
    <t>投资占比</t>
  </si>
  <si>
    <t>备注</t>
  </si>
  <si>
    <t>合计</t>
  </si>
  <si>
    <t>一</t>
  </si>
  <si>
    <t>工程直接费用</t>
  </si>
  <si>
    <t>苗木费</t>
  </si>
  <si>
    <t>1.1.1</t>
  </si>
  <si>
    <t>沙柳</t>
  </si>
  <si>
    <t>株</t>
  </si>
  <si>
    <t>d≥0.8cm；H≥80cm，裸根，三年生</t>
  </si>
  <si>
    <t>1.1.2</t>
  </si>
  <si>
    <t>柠条</t>
  </si>
  <si>
    <t>d≥0.5cm；H≥50cm，裸根，二年生</t>
  </si>
  <si>
    <t>1.1.3</t>
  </si>
  <si>
    <t>花棒</t>
  </si>
  <si>
    <t>种子费</t>
  </si>
  <si>
    <t>1.2.1</t>
  </si>
  <si>
    <t>kg</t>
  </si>
  <si>
    <t>净度≥95%，发芽率≥75%，I级种</t>
  </si>
  <si>
    <t>1.2.2</t>
  </si>
  <si>
    <t>净度≥95%，发芽率≥70%，I级种</t>
  </si>
  <si>
    <t>作业路</t>
  </si>
  <si>
    <t>㎡</t>
  </si>
  <si>
    <t>4m宽，土方平整后，上铺20cm厚红土</t>
  </si>
  <si>
    <t>1.3.1</t>
  </si>
  <si>
    <t>平整场地</t>
  </si>
  <si>
    <t>铲车进场，对设计作业路路床进行高差平整</t>
  </si>
  <si>
    <t>1.3.2</t>
  </si>
  <si>
    <t>土方拉运</t>
  </si>
  <si>
    <t>m³</t>
  </si>
  <si>
    <t>外运红土，运距8km，铺设20cm厚红土，碾实压平</t>
  </si>
  <si>
    <t>苗木栽植费</t>
  </si>
  <si>
    <t>穴</t>
  </si>
  <si>
    <t>坑穴种植</t>
  </si>
  <si>
    <t>苗木灌水费</t>
  </si>
  <si>
    <t>水车拉运补水，6次，1.50元/次，水车运距为5km</t>
  </si>
  <si>
    <t>水钻种植，1次，1.50元/次，水车运距为5km</t>
  </si>
  <si>
    <t>点播灌草种子费</t>
  </si>
  <si>
    <t>亩</t>
  </si>
  <si>
    <t>含补播费</t>
  </si>
  <si>
    <t>林木修枝费</t>
  </si>
  <si>
    <t>林木清理费</t>
  </si>
  <si>
    <t>二</t>
  </si>
  <si>
    <t>工程间接费用</t>
  </si>
  <si>
    <t>项目建设管理费</t>
  </si>
  <si>
    <t>万元</t>
  </si>
  <si>
    <t>工程直接费*0.50%</t>
  </si>
  <si>
    <t>工程设计费</t>
  </si>
  <si>
    <t>工程直接费*2.50%</t>
  </si>
  <si>
    <t>工程监理费</t>
  </si>
  <si>
    <t>工程直接费*1.80%</t>
  </si>
  <si>
    <t>清单控制价编制费</t>
  </si>
  <si>
    <t>工程直接费*0.46%</t>
  </si>
  <si>
    <t>清单控制价审核费</t>
  </si>
  <si>
    <t>工程直接费*0.24%</t>
  </si>
  <si>
    <t>竣工结算审核费</t>
  </si>
  <si>
    <t>招标代理服务费</t>
  </si>
  <si>
    <t>工程直接费*1%</t>
  </si>
  <si>
    <t>竣工财务决算费</t>
  </si>
  <si>
    <t>工程直接费*0.30%</t>
  </si>
  <si>
    <t>三</t>
  </si>
  <si>
    <t>亩投资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</si>
</sst>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tabSelected="1" zoomScale="85" zoomScaleNormal="85" workbookViewId="0">
      <selection activeCell="L11" sqref="L11"/>
    </sheetView>
  </sheetViews>
  <sheetFormatPr defaultColWidth="9" defaultRowHeight="20.25"/>
  <cols>
    <col min="1" max="1" width="7" style="1" customWidth="1"/>
    <col min="2" max="2" width="21.875" style="1" customWidth="1"/>
    <col min="3" max="3" width="12.875" style="1" customWidth="1"/>
    <col min="4" max="4" width="7.125" style="1" customWidth="1"/>
    <col min="5" max="5" width="11.375" style="1" customWidth="1"/>
    <col min="6" max="6" width="12.5" style="2" customWidth="1"/>
    <col min="7" max="7" width="11.025" style="1" customWidth="1"/>
    <col min="8" max="8" width="54.2666666666667" style="3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42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ht="21" spans="1:8">
      <c r="A3" s="6" t="s">
        <v>9</v>
      </c>
      <c r="B3" s="6"/>
      <c r="C3" s="9"/>
      <c r="D3" s="9"/>
      <c r="E3" s="9"/>
      <c r="F3" s="10">
        <f>F4+F21</f>
        <v>210.11537504</v>
      </c>
      <c r="G3" s="9"/>
      <c r="H3" s="11"/>
    </row>
    <row r="4" ht="21" spans="1:8">
      <c r="A4" s="6" t="s">
        <v>10</v>
      </c>
      <c r="B4" s="6" t="s">
        <v>11</v>
      </c>
      <c r="C4" s="9"/>
      <c r="D4" s="9"/>
      <c r="E4" s="9"/>
      <c r="F4" s="10">
        <f>F5+F9+F15+F16+F18+F19+F20+F17+F12</f>
        <v>195.82048</v>
      </c>
      <c r="G4" s="9"/>
      <c r="H4" s="11"/>
    </row>
    <row r="5" ht="21" spans="1:8">
      <c r="A5" s="6">
        <v>1.1</v>
      </c>
      <c r="B5" s="6" t="s">
        <v>12</v>
      </c>
      <c r="C5" s="9"/>
      <c r="D5" s="9"/>
      <c r="E5" s="9"/>
      <c r="F5" s="10">
        <f>F6+F7+F8</f>
        <v>19.06017</v>
      </c>
      <c r="G5" s="9"/>
      <c r="H5" s="11"/>
    </row>
    <row r="6" spans="1:8">
      <c r="A6" s="9" t="s">
        <v>13</v>
      </c>
      <c r="B6" s="9" t="s">
        <v>14</v>
      </c>
      <c r="C6" s="9" t="s">
        <v>15</v>
      </c>
      <c r="D6" s="9">
        <v>0.3</v>
      </c>
      <c r="E6" s="9">
        <v>381203</v>
      </c>
      <c r="F6" s="10">
        <f>E6*D6/10000</f>
        <v>11.43609</v>
      </c>
      <c r="G6" s="9"/>
      <c r="H6" s="11" t="s">
        <v>16</v>
      </c>
    </row>
    <row r="7" spans="1:8">
      <c r="A7" s="9" t="s">
        <v>17</v>
      </c>
      <c r="B7" s="9" t="s">
        <v>18</v>
      </c>
      <c r="C7" s="9" t="s">
        <v>15</v>
      </c>
      <c r="D7" s="9">
        <v>0.3</v>
      </c>
      <c r="E7" s="9">
        <v>63534</v>
      </c>
      <c r="F7" s="10">
        <f>E7*D7/10000</f>
        <v>1.90602</v>
      </c>
      <c r="G7" s="9"/>
      <c r="H7" s="11" t="s">
        <v>19</v>
      </c>
    </row>
    <row r="8" spans="1:8">
      <c r="A8" s="9" t="s">
        <v>20</v>
      </c>
      <c r="B8" s="9" t="s">
        <v>21</v>
      </c>
      <c r="C8" s="9" t="s">
        <v>15</v>
      </c>
      <c r="D8" s="9">
        <v>0.3</v>
      </c>
      <c r="E8" s="9">
        <v>190602</v>
      </c>
      <c r="F8" s="10">
        <f>E8*D8/10000</f>
        <v>5.71806</v>
      </c>
      <c r="G8" s="9"/>
      <c r="H8" s="11" t="s">
        <v>19</v>
      </c>
    </row>
    <row r="9" ht="21" spans="1:8">
      <c r="A9" s="6">
        <v>1.2</v>
      </c>
      <c r="B9" s="6" t="s">
        <v>22</v>
      </c>
      <c r="C9" s="9"/>
      <c r="D9" s="9"/>
      <c r="E9" s="9"/>
      <c r="F9" s="10">
        <f>F10+F11</f>
        <v>80.778</v>
      </c>
      <c r="G9" s="9"/>
      <c r="H9" s="11"/>
    </row>
    <row r="10" spans="1:8">
      <c r="A10" s="9" t="s">
        <v>23</v>
      </c>
      <c r="B10" s="9" t="s">
        <v>18</v>
      </c>
      <c r="C10" s="9" t="s">
        <v>24</v>
      </c>
      <c r="D10" s="9">
        <v>70</v>
      </c>
      <c r="E10" s="9">
        <v>2606</v>
      </c>
      <c r="F10" s="10">
        <f>E10*D10/10000</f>
        <v>18.242</v>
      </c>
      <c r="G10" s="9"/>
      <c r="H10" s="12" t="s">
        <v>25</v>
      </c>
    </row>
    <row r="11" spans="1:8">
      <c r="A11" s="9" t="s">
        <v>26</v>
      </c>
      <c r="B11" s="9" t="s">
        <v>21</v>
      </c>
      <c r="C11" s="9" t="s">
        <v>24</v>
      </c>
      <c r="D11" s="9">
        <v>80</v>
      </c>
      <c r="E11" s="9">
        <v>7817</v>
      </c>
      <c r="F11" s="10">
        <f>E11*D11/10000</f>
        <v>62.536</v>
      </c>
      <c r="G11" s="9"/>
      <c r="H11" s="12" t="s">
        <v>27</v>
      </c>
    </row>
    <row r="12" ht="40.5" spans="1:8">
      <c r="A12" s="6">
        <v>1.3</v>
      </c>
      <c r="B12" s="6" t="s">
        <v>28</v>
      </c>
      <c r="C12" s="9" t="s">
        <v>29</v>
      </c>
      <c r="D12" s="9"/>
      <c r="E12" s="9"/>
      <c r="F12" s="10">
        <f>F13+F14</f>
        <v>15.75536</v>
      </c>
      <c r="G12" s="9"/>
      <c r="H12" s="12" t="s">
        <v>30</v>
      </c>
    </row>
    <row r="13" ht="40.5" spans="1:8">
      <c r="A13" s="9" t="s">
        <v>31</v>
      </c>
      <c r="B13" s="9" t="s">
        <v>32</v>
      </c>
      <c r="C13" s="9" t="s">
        <v>29</v>
      </c>
      <c r="D13" s="9">
        <v>5</v>
      </c>
      <c r="E13" s="9">
        <v>13352</v>
      </c>
      <c r="F13" s="10">
        <f>E13*D13/10000</f>
        <v>6.676</v>
      </c>
      <c r="G13" s="9"/>
      <c r="H13" s="11" t="s">
        <v>33</v>
      </c>
    </row>
    <row r="14" ht="40.5" spans="1:8">
      <c r="A14" s="9" t="s">
        <v>34</v>
      </c>
      <c r="B14" s="9" t="s">
        <v>35</v>
      </c>
      <c r="C14" s="9" t="s">
        <v>36</v>
      </c>
      <c r="D14" s="9">
        <v>34</v>
      </c>
      <c r="E14" s="9">
        <v>2670.4</v>
      </c>
      <c r="F14" s="10">
        <f>E14*D14/10000</f>
        <v>9.07936</v>
      </c>
      <c r="G14" s="9"/>
      <c r="H14" s="11" t="s">
        <v>37</v>
      </c>
    </row>
    <row r="15" ht="21" spans="1:8">
      <c r="A15" s="6">
        <v>1.3</v>
      </c>
      <c r="B15" s="6" t="s">
        <v>38</v>
      </c>
      <c r="C15" s="9" t="s">
        <v>39</v>
      </c>
      <c r="D15" s="9">
        <v>1</v>
      </c>
      <c r="E15" s="9">
        <v>28286</v>
      </c>
      <c r="F15" s="10">
        <f t="shared" ref="F15:F20" si="0">E15*D15/10000</f>
        <v>2.8286</v>
      </c>
      <c r="G15" s="9"/>
      <c r="H15" s="11" t="s">
        <v>40</v>
      </c>
    </row>
    <row r="16" ht="40.5" spans="1:8">
      <c r="A16" s="6">
        <v>1.4</v>
      </c>
      <c r="B16" s="6" t="s">
        <v>41</v>
      </c>
      <c r="C16" s="9" t="s">
        <v>39</v>
      </c>
      <c r="D16" s="9">
        <v>9</v>
      </c>
      <c r="E16" s="9">
        <v>28286</v>
      </c>
      <c r="F16" s="10">
        <f t="shared" si="0"/>
        <v>25.4574</v>
      </c>
      <c r="G16" s="9"/>
      <c r="H16" s="11" t="s">
        <v>42</v>
      </c>
    </row>
    <row r="17" ht="40.5" spans="1:8">
      <c r="A17" s="6">
        <v>1.5</v>
      </c>
      <c r="B17" s="6" t="s">
        <v>41</v>
      </c>
      <c r="C17" s="9" t="s">
        <v>39</v>
      </c>
      <c r="D17" s="9">
        <v>1.5</v>
      </c>
      <c r="E17" s="9">
        <v>183493</v>
      </c>
      <c r="F17" s="10">
        <f t="shared" si="0"/>
        <v>27.52395</v>
      </c>
      <c r="G17" s="9"/>
      <c r="H17" s="11" t="s">
        <v>43</v>
      </c>
    </row>
    <row r="18" ht="21" spans="1:8">
      <c r="A18" s="6">
        <v>1.6</v>
      </c>
      <c r="B18" s="6" t="s">
        <v>44</v>
      </c>
      <c r="C18" s="9" t="s">
        <v>45</v>
      </c>
      <c r="D18" s="9">
        <v>30</v>
      </c>
      <c r="E18" s="9">
        <v>4169</v>
      </c>
      <c r="F18" s="10">
        <f t="shared" si="0"/>
        <v>12.507</v>
      </c>
      <c r="G18" s="9"/>
      <c r="H18" s="11" t="s">
        <v>46</v>
      </c>
    </row>
    <row r="19" ht="21" spans="1:8">
      <c r="A19" s="6">
        <v>1.7</v>
      </c>
      <c r="B19" s="6" t="s">
        <v>47</v>
      </c>
      <c r="C19" s="9" t="s">
        <v>45</v>
      </c>
      <c r="D19" s="9">
        <v>40</v>
      </c>
      <c r="E19" s="9">
        <v>1488.75</v>
      </c>
      <c r="F19" s="10">
        <f t="shared" si="0"/>
        <v>5.955</v>
      </c>
      <c r="G19" s="9"/>
      <c r="H19" s="11"/>
    </row>
    <row r="20" ht="21" spans="1:8">
      <c r="A20" s="6">
        <v>1.8</v>
      </c>
      <c r="B20" s="6" t="s">
        <v>48</v>
      </c>
      <c r="C20" s="9" t="s">
        <v>45</v>
      </c>
      <c r="D20" s="9">
        <v>40</v>
      </c>
      <c r="E20" s="9">
        <v>1488.75</v>
      </c>
      <c r="F20" s="10">
        <f t="shared" si="0"/>
        <v>5.955</v>
      </c>
      <c r="G20" s="9"/>
      <c r="H20" s="11"/>
    </row>
    <row r="21" ht="21" spans="1:22">
      <c r="A21" s="6" t="s">
        <v>49</v>
      </c>
      <c r="B21" s="6" t="s">
        <v>50</v>
      </c>
      <c r="C21" s="9"/>
      <c r="D21" s="9"/>
      <c r="E21" s="9"/>
      <c r="F21" s="10">
        <f>F22+F23+F24+F25+F26+F27+F28+F29</f>
        <v>14.29489504</v>
      </c>
      <c r="G21" s="9"/>
      <c r="H21" s="11"/>
      <c r="U21">
        <v>2700</v>
      </c>
      <c r="V21">
        <v>8495</v>
      </c>
    </row>
    <row r="22" spans="1:23">
      <c r="A22" s="9">
        <v>2.1</v>
      </c>
      <c r="B22" s="9" t="s">
        <v>51</v>
      </c>
      <c r="C22" s="9" t="s">
        <v>52</v>
      </c>
      <c r="D22" s="9"/>
      <c r="E22" s="9"/>
      <c r="F22" s="10">
        <f>F4*0.5%</f>
        <v>0.9791024</v>
      </c>
      <c r="G22" s="9"/>
      <c r="H22" s="11" t="s">
        <v>53</v>
      </c>
      <c r="U22">
        <f>V21/10*6</f>
        <v>5097</v>
      </c>
      <c r="V22">
        <v>849.5</v>
      </c>
      <c r="W22">
        <f>V21/10*3</f>
        <v>2548.5</v>
      </c>
    </row>
    <row r="23" spans="1:8">
      <c r="A23" s="9">
        <v>2.2</v>
      </c>
      <c r="B23" s="9" t="s">
        <v>54</v>
      </c>
      <c r="C23" s="9" t="s">
        <v>52</v>
      </c>
      <c r="D23" s="9"/>
      <c r="E23" s="9"/>
      <c r="F23" s="10">
        <f>F4*2.5%</f>
        <v>4.895512</v>
      </c>
      <c r="G23" s="9"/>
      <c r="H23" s="11" t="s">
        <v>55</v>
      </c>
    </row>
    <row r="24" spans="1:8">
      <c r="A24" s="9">
        <v>2.3</v>
      </c>
      <c r="B24" s="9" t="s">
        <v>56</v>
      </c>
      <c r="C24" s="9" t="s">
        <v>52</v>
      </c>
      <c r="D24" s="9"/>
      <c r="E24" s="9"/>
      <c r="F24" s="10">
        <f>F4*1.8%</f>
        <v>3.52476864</v>
      </c>
      <c r="G24" s="9"/>
      <c r="H24" s="11" t="s">
        <v>57</v>
      </c>
    </row>
    <row r="25" spans="1:8">
      <c r="A25" s="9">
        <v>2.4</v>
      </c>
      <c r="B25" s="9" t="s">
        <v>58</v>
      </c>
      <c r="C25" s="9" t="s">
        <v>52</v>
      </c>
      <c r="D25" s="9"/>
      <c r="E25" s="9"/>
      <c r="F25" s="10">
        <f>F4*0.46%</f>
        <v>0.900774208</v>
      </c>
      <c r="G25" s="9"/>
      <c r="H25" s="11" t="s">
        <v>59</v>
      </c>
    </row>
    <row r="26" spans="1:8">
      <c r="A26" s="9">
        <v>2.5</v>
      </c>
      <c r="B26" s="9" t="s">
        <v>60</v>
      </c>
      <c r="C26" s="9" t="s">
        <v>52</v>
      </c>
      <c r="D26" s="9"/>
      <c r="E26" s="9"/>
      <c r="F26" s="10">
        <f>F4*0.24%</f>
        <v>0.469969152</v>
      </c>
      <c r="G26" s="9"/>
      <c r="H26" s="11" t="s">
        <v>61</v>
      </c>
    </row>
    <row r="27" spans="1:8">
      <c r="A27" s="9">
        <v>2.6</v>
      </c>
      <c r="B27" s="9" t="s">
        <v>62</v>
      </c>
      <c r="C27" s="9" t="s">
        <v>52</v>
      </c>
      <c r="D27" s="9"/>
      <c r="E27" s="9"/>
      <c r="F27" s="10">
        <f>F4*0.5%</f>
        <v>0.9791024</v>
      </c>
      <c r="G27" s="9"/>
      <c r="H27" s="11" t="s">
        <v>53</v>
      </c>
    </row>
    <row r="28" spans="1:8">
      <c r="A28" s="9">
        <v>2.7</v>
      </c>
      <c r="B28" s="9" t="s">
        <v>63</v>
      </c>
      <c r="C28" s="9" t="s">
        <v>52</v>
      </c>
      <c r="D28" s="9"/>
      <c r="E28" s="9"/>
      <c r="F28" s="10">
        <f>F4*1%</f>
        <v>1.9582048</v>
      </c>
      <c r="G28" s="9"/>
      <c r="H28" s="11" t="s">
        <v>64</v>
      </c>
    </row>
    <row r="29" spans="1:8">
      <c r="A29" s="9">
        <v>2.8</v>
      </c>
      <c r="B29" s="9" t="s">
        <v>65</v>
      </c>
      <c r="C29" s="9" t="s">
        <v>52</v>
      </c>
      <c r="D29" s="9"/>
      <c r="E29" s="9"/>
      <c r="F29" s="10">
        <f>F4*0.3%</f>
        <v>0.58746144</v>
      </c>
      <c r="G29" s="9"/>
      <c r="H29" s="11" t="s">
        <v>66</v>
      </c>
    </row>
    <row r="30" spans="1:8">
      <c r="A30" s="9" t="s">
        <v>67</v>
      </c>
      <c r="B30" s="9" t="s">
        <v>68</v>
      </c>
      <c r="C30" s="9">
        <f>F3/6076*10000</f>
        <v>345.812006319947</v>
      </c>
      <c r="D30" s="9"/>
      <c r="E30" s="9"/>
      <c r="F30" s="10"/>
      <c r="G30" s="9"/>
      <c r="H30" s="11"/>
    </row>
  </sheetData>
  <mergeCells count="2">
    <mergeCell ref="A1:H1"/>
    <mergeCell ref="A3:B3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多彩小贝</cp:lastModifiedBy>
  <dcterms:created xsi:type="dcterms:W3CDTF">2024-02-29T07:50:00Z</dcterms:created>
  <dcterms:modified xsi:type="dcterms:W3CDTF">2024-03-22T07:42:24Z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476CBECB6D734DAEB227DA4B6E56D454_13</vt:lpwstr>
  </property>
  <property fmtid="{D5CDD505-2E9C-101B-9397-08002B2CF9AE}" pid="3" name="KSOProductBuildVer">
    <vt:lpwstr>2052-12.1.0.16417</vt:lpwstr>
  </property>
</Properties>
</file>