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<sst xmlns="http://schemas.openxmlformats.org/spreadsheetml/2006/main" count="54" uniqueCount="46">
  <si>
    <t>附件</t>
  </si>
  <si>
    <t xml:space="preserve">   工程审定概算表</t>
  </si>
  <si>
    <t>序号</t>
  </si>
  <si>
    <t>工程及费用名称</t>
  </si>
  <si>
    <t>概算价值（万元）</t>
  </si>
  <si>
    <t>技术经济指标</t>
  </si>
  <si>
    <t>备注</t>
  </si>
  <si>
    <t>建筑工程费</t>
  </si>
  <si>
    <t>安装工程费</t>
  </si>
  <si>
    <t>设备购置费</t>
  </si>
  <si>
    <t>其它费用</t>
  </si>
  <si>
    <t>合计</t>
  </si>
  <si>
    <t>单位</t>
  </si>
  <si>
    <t>数量</t>
  </si>
  <si>
    <t>单位造价（元）</t>
  </si>
  <si>
    <t>一</t>
  </si>
  <si>
    <t>（一）</t>
  </si>
  <si>
    <t>垃圾转运站建设项目</t>
  </si>
  <si>
    <t>垃圾转运站土建</t>
  </si>
  <si>
    <t>㎡</t>
  </si>
  <si>
    <t>垃圾转运站电</t>
  </si>
  <si>
    <t>（二）</t>
  </si>
  <si>
    <t>其他工程</t>
  </si>
  <si>
    <t>压缩机</t>
  </si>
  <si>
    <t>座</t>
  </si>
  <si>
    <t>混凝土硬化</t>
  </si>
  <si>
    <t>生活垃圾运输车</t>
  </si>
  <si>
    <t>辆</t>
  </si>
  <si>
    <t>12m³垃圾车</t>
  </si>
  <si>
    <t>生活垃圾转运车</t>
  </si>
  <si>
    <t>二</t>
  </si>
  <si>
    <t>建设单位管理费</t>
  </si>
  <si>
    <t>财建[2016]504号</t>
  </si>
  <si>
    <t>工程监理费</t>
  </si>
  <si>
    <t>发改价[2015]299号</t>
  </si>
  <si>
    <t>勘察测量费</t>
  </si>
  <si>
    <t>工程设计费</t>
  </si>
  <si>
    <t>施工图审查费</t>
  </si>
  <si>
    <t>勘察设计费*5.5%</t>
  </si>
  <si>
    <t>预（结）算编审费</t>
  </si>
  <si>
    <t>工程费×0.7%</t>
  </si>
  <si>
    <t>招投标代理服务费</t>
  </si>
  <si>
    <t>三</t>
  </si>
  <si>
    <t>预备费</t>
  </si>
  <si>
    <t>总工程费*3%</t>
  </si>
  <si>
    <t>总投资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</si>
</sst>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.0_ "/>
    <numFmt numFmtId="44" formatCode="_ &quot;￥&quot;* #,##0.00_ ;_ &quot;￥&quot;* \-#,##0.00_ ;_ &quot;￥&quot;* &quot;-&quot;??_ ;_ @_ "/>
    <numFmt numFmtId="178" formatCode="0_ "/>
  </numFmts>
  <fonts count="23">
    <font>
      <sz val="11"/>
      <color indexed="8"/>
      <name val="宋体"/>
      <charset val="134"/>
    </font>
    <font>
      <sz val="11"/>
      <name val="宋体"/>
      <charset val="134"/>
    </font>
    <font>
      <sz val="18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1"/>
  <sheetViews>
    <sheetView tabSelected="1" zoomScale="80" zoomScaleNormal="80" workbookViewId="0">
      <selection activeCell="E7" sqref="E7"/>
    </sheetView>
  </sheetViews>
  <sheetFormatPr defaultColWidth="9" defaultRowHeight="13.5"/>
  <cols>
    <col min="1" max="1" width="5.5" style="3" customWidth="1"/>
    <col min="2" max="2" width="8.875" style="4"/>
    <col min="3" max="3" width="10.25" style="4" customWidth="1"/>
    <col min="4" max="5" width="10.5" style="5" customWidth="1"/>
    <col min="6" max="7" width="11.75" customWidth="1"/>
    <col min="8" max="8" width="11.75" style="5" customWidth="1"/>
    <col min="9" max="9" width="6.5" customWidth="1"/>
    <col min="10" max="10" width="10.375" customWidth="1"/>
    <col min="11" max="11" width="14.375" style="3" customWidth="1"/>
    <col min="12" max="12" width="30.5" style="3" customWidth="1"/>
    <col min="13" max="13" width="9.625"/>
    <col min="15" max="15" width="12.875"/>
  </cols>
  <sheetData>
    <row r="1" spans="1:2">
      <c r="A1" s="3" t="s">
        <v>0</v>
      </c>
      <c r="B1" s="3"/>
    </row>
    <row r="2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3.95" customHeight="1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30" customHeight="1" spans="1:12">
      <c r="A4" s="7" t="s">
        <v>2</v>
      </c>
      <c r="B4" s="8" t="s">
        <v>3</v>
      </c>
      <c r="C4" s="8"/>
      <c r="D4" s="9" t="s">
        <v>4</v>
      </c>
      <c r="E4" s="9"/>
      <c r="F4" s="9"/>
      <c r="G4" s="9"/>
      <c r="H4" s="9"/>
      <c r="I4" s="7" t="s">
        <v>5</v>
      </c>
      <c r="J4" s="7"/>
      <c r="K4" s="7"/>
      <c r="L4" s="7" t="s">
        <v>6</v>
      </c>
    </row>
    <row r="5" ht="30" customHeight="1" spans="1:12">
      <c r="A5" s="7"/>
      <c r="B5" s="8"/>
      <c r="C5" s="8"/>
      <c r="D5" s="7" t="s">
        <v>7</v>
      </c>
      <c r="E5" s="9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7" t="s">
        <v>14</v>
      </c>
      <c r="L5" s="7"/>
    </row>
    <row r="6" s="1" customFormat="1" ht="30" customHeight="1" spans="1:12">
      <c r="A6" s="10" t="s">
        <v>15</v>
      </c>
      <c r="B6" s="11" t="s">
        <v>7</v>
      </c>
      <c r="C6" s="12"/>
      <c r="D6" s="13">
        <f>D7+D10</f>
        <v>33.96</v>
      </c>
      <c r="E6" s="13">
        <f>E7+E10</f>
        <v>5.13</v>
      </c>
      <c r="F6" s="13">
        <f>F7+F10</f>
        <v>60.5</v>
      </c>
      <c r="G6" s="13"/>
      <c r="H6" s="13">
        <f t="shared" ref="H6:H14" si="0">D6+E6+F6+G6</f>
        <v>99.59</v>
      </c>
      <c r="I6" s="15"/>
      <c r="J6" s="15"/>
      <c r="K6" s="15"/>
      <c r="L6" s="15"/>
    </row>
    <row r="7" s="2" customFormat="1" ht="30" customHeight="1" spans="1:25">
      <c r="A7" s="10" t="s">
        <v>16</v>
      </c>
      <c r="B7" s="14" t="s">
        <v>17</v>
      </c>
      <c r="C7" s="12"/>
      <c r="D7" s="15">
        <f>D8+D9</f>
        <v>31.99</v>
      </c>
      <c r="E7" s="15">
        <f>E8+E9</f>
        <v>5.13</v>
      </c>
      <c r="F7" s="15"/>
      <c r="G7" s="15"/>
      <c r="H7" s="15">
        <f t="shared" si="0"/>
        <v>37.12</v>
      </c>
      <c r="I7" s="15"/>
      <c r="J7" s="15"/>
      <c r="K7" s="15"/>
      <c r="L7" s="1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ht="30" customHeight="1" spans="1:25">
      <c r="A8" s="16">
        <v>1</v>
      </c>
      <c r="B8" s="17" t="s">
        <v>18</v>
      </c>
      <c r="C8" s="18"/>
      <c r="D8" s="19">
        <v>31.99</v>
      </c>
      <c r="E8" s="19"/>
      <c r="F8" s="19"/>
      <c r="G8" s="19"/>
      <c r="H8" s="20">
        <f t="shared" si="0"/>
        <v>31.99</v>
      </c>
      <c r="I8" s="20" t="s">
        <v>19</v>
      </c>
      <c r="J8" s="25">
        <v>82.9</v>
      </c>
      <c r="K8" s="26">
        <f>H8/J8*10000</f>
        <v>3858.86610373944</v>
      </c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ht="30" customHeight="1" spans="1:25">
      <c r="A9" s="16">
        <v>2</v>
      </c>
      <c r="B9" s="17" t="s">
        <v>20</v>
      </c>
      <c r="C9" s="18"/>
      <c r="D9" s="19"/>
      <c r="E9" s="19">
        <v>5.13</v>
      </c>
      <c r="F9" s="19"/>
      <c r="G9" s="19"/>
      <c r="H9" s="20">
        <f t="shared" si="0"/>
        <v>5.13</v>
      </c>
      <c r="I9" s="20" t="s">
        <v>19</v>
      </c>
      <c r="J9" s="25">
        <v>82.9</v>
      </c>
      <c r="K9" s="26">
        <f>H9/J9*10000</f>
        <v>618.817852834741</v>
      </c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ht="30" customHeight="1" spans="1:25">
      <c r="A10" s="10" t="s">
        <v>21</v>
      </c>
      <c r="B10" s="14" t="s">
        <v>22</v>
      </c>
      <c r="C10" s="12"/>
      <c r="D10" s="15">
        <f>D11+D12+D13</f>
        <v>1.97</v>
      </c>
      <c r="E10" s="15"/>
      <c r="F10" s="15">
        <f>F11+F12+F13+F14</f>
        <v>60.5</v>
      </c>
      <c r="G10" s="15"/>
      <c r="H10" s="15">
        <f t="shared" si="0"/>
        <v>62.47</v>
      </c>
      <c r="I10" s="15"/>
      <c r="J10" s="15"/>
      <c r="K10" s="15"/>
      <c r="L10" s="1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ht="30" customHeight="1" spans="1:25">
      <c r="A11" s="16">
        <v>1</v>
      </c>
      <c r="B11" s="17" t="s">
        <v>23</v>
      </c>
      <c r="C11" s="18"/>
      <c r="D11" s="19"/>
      <c r="E11" s="19"/>
      <c r="F11" s="19">
        <v>16</v>
      </c>
      <c r="G11" s="19"/>
      <c r="H11" s="19">
        <f t="shared" si="0"/>
        <v>16</v>
      </c>
      <c r="I11" s="20" t="s">
        <v>24</v>
      </c>
      <c r="J11" s="28">
        <v>1</v>
      </c>
      <c r="K11" s="26">
        <f>H11/J11*10000</f>
        <v>160000</v>
      </c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ht="30" customHeight="1" spans="1:25">
      <c r="A12" s="16">
        <v>2</v>
      </c>
      <c r="B12" s="17" t="s">
        <v>25</v>
      </c>
      <c r="C12" s="18"/>
      <c r="D12" s="19">
        <v>1.97</v>
      </c>
      <c r="E12" s="19"/>
      <c r="F12" s="19"/>
      <c r="G12" s="19"/>
      <c r="H12" s="19">
        <f t="shared" si="0"/>
        <v>1.97</v>
      </c>
      <c r="I12" s="20" t="s">
        <v>19</v>
      </c>
      <c r="J12" s="28">
        <v>160</v>
      </c>
      <c r="K12" s="26">
        <f>H12/J12*10000</f>
        <v>123.125</v>
      </c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ht="30" customHeight="1" spans="1:25">
      <c r="A13" s="16">
        <v>3</v>
      </c>
      <c r="B13" s="17" t="s">
        <v>26</v>
      </c>
      <c r="C13" s="18"/>
      <c r="D13" s="19"/>
      <c r="E13" s="19"/>
      <c r="F13" s="19">
        <v>32</v>
      </c>
      <c r="G13" s="19"/>
      <c r="H13" s="19">
        <f t="shared" si="0"/>
        <v>32</v>
      </c>
      <c r="I13" s="20" t="s">
        <v>27</v>
      </c>
      <c r="J13" s="28">
        <v>1</v>
      </c>
      <c r="K13" s="26">
        <f>H13/J13*10000</f>
        <v>320000</v>
      </c>
      <c r="L13" s="29" t="s">
        <v>28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ht="30" customHeight="1" spans="1:25">
      <c r="A14" s="16">
        <v>4</v>
      </c>
      <c r="B14" s="17" t="s">
        <v>29</v>
      </c>
      <c r="C14" s="18"/>
      <c r="D14" s="19"/>
      <c r="E14" s="19"/>
      <c r="F14" s="19">
        <v>12.5</v>
      </c>
      <c r="G14" s="19"/>
      <c r="H14" s="19">
        <f t="shared" si="0"/>
        <v>12.5</v>
      </c>
      <c r="I14" s="20" t="s">
        <v>27</v>
      </c>
      <c r="J14" s="28">
        <v>1</v>
      </c>
      <c r="K14" s="26">
        <f>H14/J14*10000</f>
        <v>125000</v>
      </c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1" customFormat="1" ht="30" customHeight="1" spans="1:12">
      <c r="A15" s="10" t="s">
        <v>30</v>
      </c>
      <c r="B15" s="11" t="s">
        <v>10</v>
      </c>
      <c r="C15" s="12"/>
      <c r="D15" s="10"/>
      <c r="E15" s="10"/>
      <c r="F15" s="15"/>
      <c r="G15" s="13"/>
      <c r="H15" s="21">
        <f>H16+H17+H18+H19+H20+H21+H22</f>
        <v>7.46566625</v>
      </c>
      <c r="I15" s="15"/>
      <c r="J15" s="15"/>
      <c r="K15" s="15"/>
      <c r="L15" s="15"/>
    </row>
    <row r="16" s="1" customFormat="1" ht="30" customHeight="1" spans="1:12">
      <c r="A16" s="16">
        <v>1</v>
      </c>
      <c r="B16" s="17" t="s">
        <v>31</v>
      </c>
      <c r="C16" s="18"/>
      <c r="D16" s="19"/>
      <c r="E16" s="19"/>
      <c r="F16" s="16"/>
      <c r="G16" s="22">
        <f>H6*1/100</f>
        <v>0.9959</v>
      </c>
      <c r="H16" s="20">
        <f t="shared" ref="H16:H22" si="1">G16</f>
        <v>0.9959</v>
      </c>
      <c r="I16" s="16"/>
      <c r="J16" s="18"/>
      <c r="K16" s="30"/>
      <c r="L16" s="31" t="s">
        <v>32</v>
      </c>
    </row>
    <row r="17" s="1" customFormat="1" ht="30" customHeight="1" spans="1:12">
      <c r="A17" s="16">
        <v>2</v>
      </c>
      <c r="B17" s="17" t="s">
        <v>33</v>
      </c>
      <c r="C17" s="18"/>
      <c r="D17" s="19"/>
      <c r="E17" s="19"/>
      <c r="F17" s="16"/>
      <c r="G17" s="22">
        <f>H6*2/100</f>
        <v>1.9918</v>
      </c>
      <c r="H17" s="20">
        <f t="shared" si="1"/>
        <v>1.9918</v>
      </c>
      <c r="I17" s="16"/>
      <c r="J17" s="18"/>
      <c r="K17" s="30"/>
      <c r="L17" s="31" t="s">
        <v>34</v>
      </c>
    </row>
    <row r="18" s="1" customFormat="1" ht="30" customHeight="1" spans="1:12">
      <c r="A18" s="16">
        <v>3</v>
      </c>
      <c r="B18" s="17" t="s">
        <v>35</v>
      </c>
      <c r="C18" s="18"/>
      <c r="D18" s="19"/>
      <c r="E18" s="19"/>
      <c r="F18" s="16"/>
      <c r="G18" s="22">
        <v>0.15</v>
      </c>
      <c r="H18" s="20">
        <f t="shared" si="1"/>
        <v>0.15</v>
      </c>
      <c r="I18" s="16"/>
      <c r="J18" s="18"/>
      <c r="K18" s="30"/>
      <c r="L18" s="31" t="s">
        <v>34</v>
      </c>
    </row>
    <row r="19" s="1" customFormat="1" ht="30" customHeight="1" spans="1:12">
      <c r="A19" s="16">
        <v>4</v>
      </c>
      <c r="B19" s="17" t="s">
        <v>36</v>
      </c>
      <c r="C19" s="18"/>
      <c r="D19" s="19"/>
      <c r="E19" s="19"/>
      <c r="F19" s="16"/>
      <c r="G19" s="22">
        <f>H6*2.5/100</f>
        <v>2.48975</v>
      </c>
      <c r="H19" s="20">
        <f t="shared" si="1"/>
        <v>2.48975</v>
      </c>
      <c r="I19" s="16"/>
      <c r="J19" s="18"/>
      <c r="K19" s="30"/>
      <c r="L19" s="31" t="s">
        <v>34</v>
      </c>
    </row>
    <row r="20" s="1" customFormat="1" ht="30" customHeight="1" spans="1:12">
      <c r="A20" s="16">
        <v>5</v>
      </c>
      <c r="B20" s="17" t="s">
        <v>37</v>
      </c>
      <c r="C20" s="18"/>
      <c r="D20" s="19"/>
      <c r="E20" s="19"/>
      <c r="F20" s="16"/>
      <c r="G20" s="22">
        <f>(G18+G19)*0.055</f>
        <v>0.14518625</v>
      </c>
      <c r="H20" s="20">
        <f t="shared" si="1"/>
        <v>0.14518625</v>
      </c>
      <c r="I20" s="16"/>
      <c r="J20" s="18"/>
      <c r="K20" s="30"/>
      <c r="L20" s="31" t="s">
        <v>38</v>
      </c>
    </row>
    <row r="21" s="1" customFormat="1" ht="30" customHeight="1" spans="1:12">
      <c r="A21" s="16">
        <v>6</v>
      </c>
      <c r="B21" s="17" t="s">
        <v>39</v>
      </c>
      <c r="C21" s="18"/>
      <c r="D21" s="19"/>
      <c r="E21" s="19"/>
      <c r="F21" s="16"/>
      <c r="G21" s="22">
        <f>H6*0.7/100</f>
        <v>0.69713</v>
      </c>
      <c r="H21" s="20">
        <f t="shared" si="1"/>
        <v>0.69713</v>
      </c>
      <c r="I21" s="16"/>
      <c r="J21" s="18"/>
      <c r="K21" s="30"/>
      <c r="L21" s="31" t="s">
        <v>40</v>
      </c>
    </row>
    <row r="22" s="1" customFormat="1" ht="30" customHeight="1" spans="1:12">
      <c r="A22" s="16">
        <v>7</v>
      </c>
      <c r="B22" s="17" t="s">
        <v>41</v>
      </c>
      <c r="C22" s="18"/>
      <c r="D22" s="19"/>
      <c r="E22" s="19"/>
      <c r="F22" s="16"/>
      <c r="G22" s="22">
        <f>H6*1/100</f>
        <v>0.9959</v>
      </c>
      <c r="H22" s="20">
        <f t="shared" si="1"/>
        <v>0.9959</v>
      </c>
      <c r="I22" s="16"/>
      <c r="J22" s="18"/>
      <c r="K22" s="32"/>
      <c r="L22" s="33" t="s">
        <v>34</v>
      </c>
    </row>
    <row r="23" s="1" customFormat="1" ht="30" customHeight="1" spans="1:12">
      <c r="A23" s="10" t="s">
        <v>42</v>
      </c>
      <c r="B23" s="11" t="s">
        <v>43</v>
      </c>
      <c r="C23" s="12"/>
      <c r="D23" s="10"/>
      <c r="E23" s="10"/>
      <c r="F23" s="15"/>
      <c r="G23" s="15"/>
      <c r="H23" s="21">
        <f>(H6+H15)*0.03</f>
        <v>3.2116699875</v>
      </c>
      <c r="I23" s="15"/>
      <c r="J23" s="12"/>
      <c r="K23" s="34"/>
      <c r="L23" s="35" t="s">
        <v>44</v>
      </c>
    </row>
    <row r="24" s="1" customFormat="1" ht="30" customHeight="1" spans="1:12">
      <c r="A24" s="16"/>
      <c r="B24" s="17" t="s">
        <v>45</v>
      </c>
      <c r="C24" s="18"/>
      <c r="D24" s="23"/>
      <c r="E24" s="23"/>
      <c r="F24" s="24"/>
      <c r="G24" s="24"/>
      <c r="H24" s="20">
        <f>H6+H15+H23</f>
        <v>110.2673362375</v>
      </c>
      <c r="I24" s="24"/>
      <c r="J24" s="18"/>
      <c r="K24" s="16"/>
      <c r="L24" s="16"/>
    </row>
  </sheetData>
  <mergeCells count="72">
    <mergeCell ref="A1:B1"/>
    <mergeCell ref="D4:H4"/>
    <mergeCell ref="I4:K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A4:A5"/>
    <mergeCell ref="A2:L3"/>
    <mergeCell ref="B4:C5"/>
  </mergeCells>
  <pageMargins left="0.393055555555556" right="0.275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" sqref="B2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2015-09-21T06:18:00Z</dcterms:created>
  <dcterms:modified xsi:type="dcterms:W3CDTF">2021-11-05T09:18:44Z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ubyTemplateID" linkTarget="0">
    <vt:lpwstr>11</vt:lpwstr>
  </property>
  <property fmtid="{D5CDD505-2E9C-101B-9397-08002B2CF9AE}" pid="4" name="ICV">
    <vt:lpwstr>C0B1FBC53408407289F294C92E739242</vt:lpwstr>
  </property>
</Properties>
</file>