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Sheet1" sheetId="1" r:id="rId1"/>
  </sheets>
  <definedNames>
    <definedName name="_xlnm._FilterDatabase" localSheetId="0" hidden="1">Sheet1!$A$19:$R$58</definedName>
    <definedName name="_xlnm.Print_Area" localSheetId="0">Sheet1!$A$1:$M$58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<sst xmlns="http://schemas.openxmlformats.org/spreadsheetml/2006/main" count="94" uniqueCount="45">
  <si>
    <t>2024年平罗县“金秋送惠 畅享消费”发放的政府惠民电子消费券统计汇总表</t>
  </si>
  <si>
    <t>序号</t>
  </si>
  <si>
    <t>商户名称</t>
  </si>
  <si>
    <t>参与活动</t>
  </si>
  <si>
    <t>交易笔数</t>
  </si>
  <si>
    <t>交易金额</t>
  </si>
  <si>
    <t>核销交易笔数</t>
  </si>
  <si>
    <t>核销交易金额</t>
  </si>
  <si>
    <t>政府补贴金额</t>
  </si>
  <si>
    <t>商户承担金额</t>
  </si>
  <si>
    <t>优惠金额合计</t>
  </si>
  <si>
    <t>已拨付资金</t>
  </si>
  <si>
    <t>剩余未拨付资金</t>
  </si>
  <si>
    <t>备注</t>
  </si>
  <si>
    <t>平罗县旭隆超市</t>
  </si>
  <si>
    <t>超市满100-20</t>
  </si>
  <si>
    <t>超市满200-50</t>
  </si>
  <si>
    <t>平罗县守仓综合商店桥馨分店</t>
  </si>
  <si>
    <t>平罗县上海百联超市</t>
  </si>
  <si>
    <t>平罗县永商百联超市</t>
  </si>
  <si>
    <t>核减共4笔，其中1笔无消费记录、3笔消费使用2张券</t>
  </si>
  <si>
    <t>平罗县正兴百货超市</t>
  </si>
  <si>
    <t>银川新华百货连锁超市有限公司平罗桥馨店</t>
  </si>
  <si>
    <t>银川新华百货连锁超市有限公司平罗店</t>
  </si>
  <si>
    <t>平罗县永商百联阳光店</t>
  </si>
  <si>
    <t>小 计</t>
  </si>
  <si>
    <t>平罗县众民羊羔肉</t>
  </si>
  <si>
    <t>餐饮满100减20元</t>
  </si>
  <si>
    <t>餐饮满200减40元</t>
  </si>
  <si>
    <t>餐饮满500减100元</t>
  </si>
  <si>
    <t>平罗县丁香阁伊品佳宴餐厅</t>
  </si>
  <si>
    <t>平罗县忠民羊羔肉食府</t>
  </si>
  <si>
    <t>平罗县德惠宴会厅</t>
  </si>
  <si>
    <t>平罗县德隆鲜味火锅城</t>
  </si>
  <si>
    <t>平罗县爱尚青青冰淇淋阳光店</t>
  </si>
  <si>
    <t>平罗县爱尚青青冰淇淋汇融店</t>
  </si>
  <si>
    <t>平罗县鑫湖餐饮中心</t>
  </si>
  <si>
    <t>天禧宴会中心</t>
  </si>
  <si>
    <t>平罗县汇君礼宴餐厅</t>
  </si>
  <si>
    <t>平罗县辣客景粥鲜餐厅</t>
  </si>
  <si>
    <t>核减1笔无消费记录</t>
  </si>
  <si>
    <t>石嘴山市平罗县辣唐火锅店</t>
  </si>
  <si>
    <t>平罗县糖果音乐餐吧</t>
  </si>
  <si>
    <t>平罗县平粮餐厅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</si>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</sst>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Alignment="1">
      <alignment horizontal="right" vertical="center" wrapText="1"/>
    </xf>
    <xf numFmtId="177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3" fontId="1" fillId="0" borderId="1" xfId="0" applyNumberFormat="1" applyFont="1" applyBorder="1">
      <alignment vertical="center"/>
    </xf>
    <xf numFmtId="176" fontId="0" fillId="0" borderId="4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8"/>
  <sheetViews>
    <sheetView tabSelected="1" workbookViewId="0">
      <pane ySplit="2" topLeftCell="A43" activePane="bottomLeft" state="frozen"/>
      <selection/>
      <selection pane="bottomLeft" activeCell="B46" sqref="B46:B48"/>
    </sheetView>
  </sheetViews>
  <sheetFormatPr defaultColWidth="9" defaultRowHeight="14.4"/>
  <cols>
    <col min="1" max="1" width="5.66666666666667" style="1" customWidth="1"/>
    <col min="2" max="2" width="27" style="3" customWidth="1"/>
    <col min="3" max="3" width="17.5" style="4" customWidth="1"/>
    <col min="4" max="4" width="12.1296296296296" style="4" customWidth="1"/>
    <col min="5" max="5" width="17.8796296296296" style="5" customWidth="1"/>
    <col min="6" max="6" width="13.7592592592593" style="6" customWidth="1"/>
    <col min="7" max="7" width="17.8796296296296" style="5" customWidth="1"/>
    <col min="8" max="8" width="14.4444444444444" style="7" customWidth="1"/>
    <col min="9" max="10" width="14.4444444444444" style="7" hidden="1" customWidth="1"/>
    <col min="11" max="11" width="14.4444444444444" style="7" customWidth="1"/>
    <col min="12" max="12" width="15.1111111111111" style="7" customWidth="1"/>
    <col min="13" max="13" width="22.3796296296296" style="1" customWidth="1"/>
    <col min="15" max="15" width="13.7592592592593"/>
    <col min="16" max="18" width="12.6296296296296"/>
  </cols>
  <sheetData>
    <row r="1" ht="25.8" spans="1:13">
      <c r="A1" s="8" t="s">
        <v>0</v>
      </c>
      <c r="B1" s="9"/>
      <c r="C1" s="9"/>
      <c r="D1" s="9"/>
      <c r="E1" s="10"/>
      <c r="F1" s="11"/>
      <c r="G1" s="10"/>
      <c r="H1" s="12"/>
      <c r="I1" s="12"/>
      <c r="J1" s="12"/>
      <c r="K1" s="12"/>
      <c r="L1" s="12"/>
      <c r="M1" s="8"/>
    </row>
    <row r="2" s="1" customFormat="1" ht="25" customHeight="1" spans="1:18">
      <c r="A2" s="13" t="s">
        <v>1</v>
      </c>
      <c r="B2" s="14" t="s">
        <v>2</v>
      </c>
      <c r="C2" s="15" t="s">
        <v>3</v>
      </c>
      <c r="D2" s="15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28" t="s">
        <v>13</v>
      </c>
      <c r="N2"/>
      <c r="O2"/>
      <c r="P2"/>
      <c r="Q2"/>
      <c r="R2"/>
    </row>
    <row r="3" ht="25" customHeight="1" spans="1:13">
      <c r="A3" s="13">
        <v>1</v>
      </c>
      <c r="B3" s="18" t="s">
        <v>14</v>
      </c>
      <c r="C3" s="19" t="s">
        <v>15</v>
      </c>
      <c r="D3" s="19">
        <v>109</v>
      </c>
      <c r="E3" s="20">
        <v>12079.2</v>
      </c>
      <c r="F3" s="19">
        <v>109</v>
      </c>
      <c r="G3" s="20">
        <v>12079.2</v>
      </c>
      <c r="H3" s="21">
        <f t="shared" ref="H3:H8" si="0">J3*0.75</f>
        <v>1635</v>
      </c>
      <c r="I3" s="21">
        <f t="shared" ref="I3:I8" si="1">J3*0.25</f>
        <v>545</v>
      </c>
      <c r="J3" s="21">
        <f>F3*20</f>
        <v>2180</v>
      </c>
      <c r="K3" s="29">
        <v>5454</v>
      </c>
      <c r="L3" s="29">
        <v>606</v>
      </c>
      <c r="M3" s="13"/>
    </row>
    <row r="4" ht="25" customHeight="1" spans="1:13">
      <c r="A4" s="13"/>
      <c r="B4" s="18"/>
      <c r="C4" s="19" t="s">
        <v>16</v>
      </c>
      <c r="D4" s="19">
        <v>118</v>
      </c>
      <c r="E4" s="20">
        <v>24785.3</v>
      </c>
      <c r="F4" s="19">
        <v>118</v>
      </c>
      <c r="G4" s="20">
        <v>24785.3</v>
      </c>
      <c r="H4" s="21">
        <f t="shared" si="0"/>
        <v>4425</v>
      </c>
      <c r="I4" s="21">
        <f t="shared" si="1"/>
        <v>1475</v>
      </c>
      <c r="J4" s="21">
        <f>F4*50</f>
        <v>5900</v>
      </c>
      <c r="K4" s="30"/>
      <c r="L4" s="30"/>
      <c r="M4" s="13"/>
    </row>
    <row r="5" customFormat="1" ht="25" customHeight="1" spans="1:13">
      <c r="A5" s="13">
        <v>2</v>
      </c>
      <c r="B5" s="18" t="s">
        <v>17</v>
      </c>
      <c r="C5" s="19" t="s">
        <v>15</v>
      </c>
      <c r="D5" s="19">
        <v>90</v>
      </c>
      <c r="E5" s="20">
        <v>9605.2</v>
      </c>
      <c r="F5" s="19">
        <v>90</v>
      </c>
      <c r="G5" s="20">
        <v>9605.2</v>
      </c>
      <c r="H5" s="21">
        <f t="shared" si="0"/>
        <v>1350</v>
      </c>
      <c r="I5" s="21">
        <f t="shared" si="1"/>
        <v>450</v>
      </c>
      <c r="J5" s="21">
        <f>F5*20</f>
        <v>1800</v>
      </c>
      <c r="K5" s="29">
        <v>4961</v>
      </c>
      <c r="L5" s="29">
        <v>551.5</v>
      </c>
      <c r="M5" s="13"/>
    </row>
    <row r="6" customFormat="1" ht="25" customHeight="1" spans="1:13">
      <c r="A6" s="13"/>
      <c r="B6" s="18"/>
      <c r="C6" s="19" t="s">
        <v>16</v>
      </c>
      <c r="D6" s="19">
        <v>111</v>
      </c>
      <c r="E6" s="20">
        <v>23395.6</v>
      </c>
      <c r="F6" s="19">
        <v>111</v>
      </c>
      <c r="G6" s="20">
        <v>23395.6</v>
      </c>
      <c r="H6" s="21">
        <f t="shared" si="0"/>
        <v>4162.5</v>
      </c>
      <c r="I6" s="21">
        <f t="shared" si="1"/>
        <v>1387.5</v>
      </c>
      <c r="J6" s="21">
        <f>F6*50</f>
        <v>5550</v>
      </c>
      <c r="K6" s="30"/>
      <c r="L6" s="30"/>
      <c r="M6" s="13"/>
    </row>
    <row r="7" customFormat="1" ht="25" customHeight="1" spans="1:13">
      <c r="A7" s="13">
        <v>3</v>
      </c>
      <c r="B7" s="18" t="s">
        <v>18</v>
      </c>
      <c r="C7" s="19" t="s">
        <v>15</v>
      </c>
      <c r="D7" s="19">
        <v>796</v>
      </c>
      <c r="E7" s="20">
        <v>88760.31</v>
      </c>
      <c r="F7" s="19">
        <v>796</v>
      </c>
      <c r="G7" s="20">
        <v>88760.31</v>
      </c>
      <c r="H7" s="21">
        <f t="shared" si="0"/>
        <v>11940</v>
      </c>
      <c r="I7" s="21">
        <f t="shared" si="1"/>
        <v>3980</v>
      </c>
      <c r="J7" s="21">
        <f>F7*20</f>
        <v>15920</v>
      </c>
      <c r="K7" s="29">
        <v>40847.5</v>
      </c>
      <c r="L7" s="29">
        <v>4542.5</v>
      </c>
      <c r="M7" s="13"/>
    </row>
    <row r="8" customFormat="1" ht="25" customHeight="1" spans="1:13">
      <c r="A8" s="13"/>
      <c r="B8" s="18"/>
      <c r="C8" s="19" t="s">
        <v>16</v>
      </c>
      <c r="D8" s="19">
        <v>892</v>
      </c>
      <c r="E8" s="20">
        <v>190165.82</v>
      </c>
      <c r="F8" s="19">
        <v>892</v>
      </c>
      <c r="G8" s="20">
        <v>190165.82</v>
      </c>
      <c r="H8" s="21">
        <f t="shared" si="0"/>
        <v>33450</v>
      </c>
      <c r="I8" s="21">
        <f t="shared" si="1"/>
        <v>11150</v>
      </c>
      <c r="J8" s="21">
        <f>F8*50</f>
        <v>44600</v>
      </c>
      <c r="K8" s="30"/>
      <c r="L8" s="30"/>
      <c r="M8" s="13"/>
    </row>
    <row r="9" customFormat="1" ht="25" customHeight="1" spans="1:13">
      <c r="A9" s="13">
        <v>4</v>
      </c>
      <c r="B9" s="18" t="s">
        <v>19</v>
      </c>
      <c r="C9" s="19" t="s">
        <v>15</v>
      </c>
      <c r="D9" s="19">
        <v>854</v>
      </c>
      <c r="E9" s="20">
        <v>96215.25</v>
      </c>
      <c r="F9" s="19">
        <v>850</v>
      </c>
      <c r="G9" s="20">
        <v>95650.22</v>
      </c>
      <c r="H9" s="21">
        <f t="shared" ref="H9:H18" si="2">J9*0.75</f>
        <v>12750</v>
      </c>
      <c r="I9" s="21">
        <f t="shared" ref="I9:I18" si="3">J9*0.25</f>
        <v>4250</v>
      </c>
      <c r="J9" s="21">
        <f t="shared" ref="J9:J13" si="4">F9*20</f>
        <v>17000</v>
      </c>
      <c r="K9" s="29">
        <v>44561.5</v>
      </c>
      <c r="L9" s="29">
        <v>4901</v>
      </c>
      <c r="M9" s="31" t="s">
        <v>20</v>
      </c>
    </row>
    <row r="10" customFormat="1" ht="25" customHeight="1" spans="1:13">
      <c r="A10" s="13"/>
      <c r="B10" s="18"/>
      <c r="C10" s="19" t="s">
        <v>16</v>
      </c>
      <c r="D10" s="19">
        <v>979</v>
      </c>
      <c r="E10" s="20">
        <v>211391.83</v>
      </c>
      <c r="F10" s="19">
        <v>979</v>
      </c>
      <c r="G10" s="20">
        <v>211391.83</v>
      </c>
      <c r="H10" s="21">
        <f t="shared" si="2"/>
        <v>36712.5</v>
      </c>
      <c r="I10" s="21">
        <f t="shared" si="3"/>
        <v>12237.5</v>
      </c>
      <c r="J10" s="21">
        <f t="shared" ref="J10:J14" si="5">F10*50</f>
        <v>48950</v>
      </c>
      <c r="K10" s="30"/>
      <c r="L10" s="30"/>
      <c r="M10" s="32"/>
    </row>
    <row r="11" customFormat="1" ht="25" customHeight="1" spans="1:13">
      <c r="A11" s="13">
        <v>5</v>
      </c>
      <c r="B11" s="18" t="s">
        <v>21</v>
      </c>
      <c r="C11" s="19" t="s">
        <v>15</v>
      </c>
      <c r="D11" s="19">
        <v>15</v>
      </c>
      <c r="E11" s="20">
        <v>1978.5</v>
      </c>
      <c r="F11" s="19">
        <v>15</v>
      </c>
      <c r="G11" s="20">
        <v>1978.5</v>
      </c>
      <c r="H11" s="21">
        <f t="shared" si="2"/>
        <v>225</v>
      </c>
      <c r="I11" s="21">
        <f t="shared" si="3"/>
        <v>75</v>
      </c>
      <c r="J11" s="21">
        <f>F11*20</f>
        <v>300</v>
      </c>
      <c r="K11" s="29">
        <v>825</v>
      </c>
      <c r="L11" s="29">
        <v>0</v>
      </c>
      <c r="M11" s="13"/>
    </row>
    <row r="12" customFormat="1" ht="25" customHeight="1" spans="1:13">
      <c r="A12" s="13"/>
      <c r="B12" s="18"/>
      <c r="C12" s="19" t="s">
        <v>16</v>
      </c>
      <c r="D12" s="19">
        <v>16</v>
      </c>
      <c r="E12" s="20">
        <v>3395</v>
      </c>
      <c r="F12" s="19">
        <v>16</v>
      </c>
      <c r="G12" s="20">
        <v>3395</v>
      </c>
      <c r="H12" s="21">
        <f t="shared" si="2"/>
        <v>600</v>
      </c>
      <c r="I12" s="21">
        <f t="shared" si="3"/>
        <v>200</v>
      </c>
      <c r="J12" s="21">
        <f>F12*50</f>
        <v>800</v>
      </c>
      <c r="K12" s="30"/>
      <c r="L12" s="30"/>
      <c r="M12" s="13"/>
    </row>
    <row r="13" customFormat="1" ht="25" customHeight="1" spans="1:13">
      <c r="A13" s="13">
        <v>6</v>
      </c>
      <c r="B13" s="18" t="s">
        <v>22</v>
      </c>
      <c r="C13" s="19" t="s">
        <v>15</v>
      </c>
      <c r="D13" s="19">
        <v>52</v>
      </c>
      <c r="E13" s="20">
        <v>5729.39</v>
      </c>
      <c r="F13" s="19">
        <v>52</v>
      </c>
      <c r="G13" s="20">
        <v>5729.39</v>
      </c>
      <c r="H13" s="21">
        <f t="shared" si="2"/>
        <v>780</v>
      </c>
      <c r="I13" s="21">
        <f t="shared" si="3"/>
        <v>260</v>
      </c>
      <c r="J13" s="21">
        <f t="shared" si="4"/>
        <v>1040</v>
      </c>
      <c r="K13" s="29">
        <v>2693</v>
      </c>
      <c r="L13" s="29">
        <v>299.5</v>
      </c>
      <c r="M13" s="13"/>
    </row>
    <row r="14" customFormat="1" ht="25" customHeight="1" spans="1:13">
      <c r="A14" s="13"/>
      <c r="B14" s="18"/>
      <c r="C14" s="19" t="s">
        <v>16</v>
      </c>
      <c r="D14" s="19">
        <v>59</v>
      </c>
      <c r="E14" s="20">
        <v>12790.4</v>
      </c>
      <c r="F14" s="19">
        <v>59</v>
      </c>
      <c r="G14" s="20">
        <v>12790.4</v>
      </c>
      <c r="H14" s="21">
        <f t="shared" si="2"/>
        <v>2212.5</v>
      </c>
      <c r="I14" s="21">
        <f t="shared" si="3"/>
        <v>737.5</v>
      </c>
      <c r="J14" s="21">
        <f t="shared" si="5"/>
        <v>2950</v>
      </c>
      <c r="K14" s="30"/>
      <c r="L14" s="30"/>
      <c r="M14" s="13"/>
    </row>
    <row r="15" customFormat="1" ht="25" customHeight="1" spans="1:13">
      <c r="A15" s="13">
        <v>7</v>
      </c>
      <c r="B15" s="18" t="s">
        <v>23</v>
      </c>
      <c r="C15" s="19" t="s">
        <v>15</v>
      </c>
      <c r="D15" s="19">
        <v>609</v>
      </c>
      <c r="E15" s="20">
        <v>68919.76</v>
      </c>
      <c r="F15" s="19">
        <v>609</v>
      </c>
      <c r="G15" s="20">
        <v>68919.76</v>
      </c>
      <c r="H15" s="21">
        <f t="shared" si="2"/>
        <v>9135</v>
      </c>
      <c r="I15" s="21">
        <f t="shared" si="3"/>
        <v>3045</v>
      </c>
      <c r="J15" s="21">
        <f>F15*20</f>
        <v>12180</v>
      </c>
      <c r="K15" s="29">
        <v>48384</v>
      </c>
      <c r="L15" s="29">
        <v>5376</v>
      </c>
      <c r="M15" s="13"/>
    </row>
    <row r="16" customFormat="1" ht="25" customHeight="1" spans="1:13">
      <c r="A16" s="13"/>
      <c r="B16" s="18"/>
      <c r="C16" s="19" t="s">
        <v>16</v>
      </c>
      <c r="D16" s="19">
        <v>1190</v>
      </c>
      <c r="E16" s="20">
        <v>257263.47</v>
      </c>
      <c r="F16" s="19">
        <v>1190</v>
      </c>
      <c r="G16" s="20">
        <v>257263.47</v>
      </c>
      <c r="H16" s="21">
        <f t="shared" si="2"/>
        <v>44625</v>
      </c>
      <c r="I16" s="21">
        <f t="shared" si="3"/>
        <v>14875</v>
      </c>
      <c r="J16" s="21">
        <f>F16*50</f>
        <v>59500</v>
      </c>
      <c r="K16" s="30"/>
      <c r="L16" s="30"/>
      <c r="M16" s="13"/>
    </row>
    <row r="17" customFormat="1" ht="25" customHeight="1" spans="1:13">
      <c r="A17" s="13">
        <v>8</v>
      </c>
      <c r="B17" s="18" t="s">
        <v>24</v>
      </c>
      <c r="C17" s="19" t="s">
        <v>15</v>
      </c>
      <c r="D17" s="19">
        <v>471</v>
      </c>
      <c r="E17" s="20">
        <v>55218.47</v>
      </c>
      <c r="F17" s="19">
        <v>471</v>
      </c>
      <c r="G17" s="20">
        <v>55218.47</v>
      </c>
      <c r="H17" s="21">
        <f t="shared" si="2"/>
        <v>7065</v>
      </c>
      <c r="I17" s="21">
        <f t="shared" si="3"/>
        <v>2355</v>
      </c>
      <c r="J17" s="21">
        <f>F17*20</f>
        <v>9420</v>
      </c>
      <c r="K17" s="29">
        <v>27789.5</v>
      </c>
      <c r="L17" s="29">
        <v>3088</v>
      </c>
      <c r="M17" s="13"/>
    </row>
    <row r="18" customFormat="1" ht="25" customHeight="1" spans="1:13">
      <c r="A18" s="13"/>
      <c r="B18" s="18"/>
      <c r="C18" s="19" t="s">
        <v>16</v>
      </c>
      <c r="D18" s="19">
        <v>635</v>
      </c>
      <c r="E18" s="20">
        <v>140237.85</v>
      </c>
      <c r="F18" s="19">
        <v>635</v>
      </c>
      <c r="G18" s="20">
        <v>140237.85</v>
      </c>
      <c r="H18" s="21">
        <f t="shared" si="2"/>
        <v>23812.5</v>
      </c>
      <c r="I18" s="21">
        <f t="shared" si="3"/>
        <v>7937.5</v>
      </c>
      <c r="J18" s="21">
        <f>F18*50</f>
        <v>31750</v>
      </c>
      <c r="K18" s="30"/>
      <c r="L18" s="30"/>
      <c r="M18" s="13"/>
    </row>
    <row r="19" s="2" customFormat="1" ht="25" customHeight="1" spans="1:18">
      <c r="A19" s="22" t="s">
        <v>25</v>
      </c>
      <c r="B19" s="23"/>
      <c r="C19" s="22"/>
      <c r="D19" s="24">
        <f t="shared" ref="D19:L19" si="6">SUM(D3:D18)</f>
        <v>6996</v>
      </c>
      <c r="E19" s="25">
        <f t="shared" si="6"/>
        <v>1201931.35</v>
      </c>
      <c r="F19" s="24">
        <f t="shared" si="6"/>
        <v>6992</v>
      </c>
      <c r="G19" s="25">
        <f t="shared" si="6"/>
        <v>1201366.32</v>
      </c>
      <c r="H19" s="25">
        <f t="shared" si="6"/>
        <v>194880</v>
      </c>
      <c r="I19" s="25">
        <f t="shared" si="6"/>
        <v>64960</v>
      </c>
      <c r="J19" s="25">
        <f t="shared" si="6"/>
        <v>259840</v>
      </c>
      <c r="K19" s="25">
        <f t="shared" si="6"/>
        <v>175515.5</v>
      </c>
      <c r="L19" s="25">
        <f t="shared" si="6"/>
        <v>19364.5</v>
      </c>
      <c r="M19" s="33"/>
      <c r="N19"/>
      <c r="O19"/>
      <c r="P19"/>
      <c r="Q19"/>
      <c r="R19"/>
    </row>
    <row r="20" customFormat="1" ht="25" customHeight="1" spans="1:13">
      <c r="A20" s="13">
        <v>9</v>
      </c>
      <c r="B20" s="18" t="s">
        <v>26</v>
      </c>
      <c r="C20" s="19" t="s">
        <v>27</v>
      </c>
      <c r="D20" s="19">
        <v>23</v>
      </c>
      <c r="E20" s="20">
        <v>3106</v>
      </c>
      <c r="F20" s="19">
        <v>23</v>
      </c>
      <c r="G20" s="20">
        <v>3106</v>
      </c>
      <c r="H20" s="21">
        <f t="shared" ref="H20:H56" si="7">J20*0.8</f>
        <v>368</v>
      </c>
      <c r="I20" s="21">
        <f t="shared" ref="I20:I56" si="8">J20*0.2</f>
        <v>92</v>
      </c>
      <c r="J20" s="21">
        <f>F20*20</f>
        <v>460</v>
      </c>
      <c r="K20" s="29">
        <v>3728</v>
      </c>
      <c r="L20" s="29">
        <v>0</v>
      </c>
      <c r="M20" s="13"/>
    </row>
    <row r="21" customFormat="1" ht="25" customHeight="1" spans="1:13">
      <c r="A21" s="13"/>
      <c r="B21" s="18"/>
      <c r="C21" s="19" t="s">
        <v>28</v>
      </c>
      <c r="D21" s="19">
        <v>35</v>
      </c>
      <c r="E21" s="20">
        <v>9836</v>
      </c>
      <c r="F21" s="19">
        <v>35</v>
      </c>
      <c r="G21" s="20">
        <v>9836</v>
      </c>
      <c r="H21" s="21">
        <f t="shared" si="7"/>
        <v>1120</v>
      </c>
      <c r="I21" s="21">
        <f t="shared" si="8"/>
        <v>280</v>
      </c>
      <c r="J21" s="21">
        <f>F21*40</f>
        <v>1400</v>
      </c>
      <c r="K21" s="34"/>
      <c r="L21" s="34"/>
      <c r="M21" s="13"/>
    </row>
    <row r="22" customFormat="1" ht="25" customHeight="1" spans="1:13">
      <c r="A22" s="13"/>
      <c r="B22" s="18"/>
      <c r="C22" s="19" t="s">
        <v>29</v>
      </c>
      <c r="D22" s="19">
        <v>28</v>
      </c>
      <c r="E22" s="20">
        <v>19382.6</v>
      </c>
      <c r="F22" s="19">
        <v>28</v>
      </c>
      <c r="G22" s="20">
        <v>19382.6</v>
      </c>
      <c r="H22" s="21">
        <f t="shared" si="7"/>
        <v>2240</v>
      </c>
      <c r="I22" s="21">
        <f t="shared" si="8"/>
        <v>560</v>
      </c>
      <c r="J22" s="21">
        <f>F22*100</f>
        <v>2800</v>
      </c>
      <c r="K22" s="30"/>
      <c r="L22" s="30"/>
      <c r="M22" s="13"/>
    </row>
    <row r="23" customFormat="1" ht="25" customHeight="1" spans="1:13">
      <c r="A23" s="13">
        <v>10</v>
      </c>
      <c r="B23" s="18" t="s">
        <v>30</v>
      </c>
      <c r="C23" s="19" t="s">
        <v>27</v>
      </c>
      <c r="D23" s="19">
        <v>2</v>
      </c>
      <c r="E23" s="20">
        <v>310</v>
      </c>
      <c r="F23" s="19">
        <v>2</v>
      </c>
      <c r="G23" s="20">
        <v>310</v>
      </c>
      <c r="H23" s="21">
        <f t="shared" si="7"/>
        <v>32</v>
      </c>
      <c r="I23" s="21">
        <f t="shared" si="8"/>
        <v>8</v>
      </c>
      <c r="J23" s="21">
        <f>F23*20</f>
        <v>40</v>
      </c>
      <c r="K23" s="29">
        <v>736</v>
      </c>
      <c r="L23" s="29">
        <v>0</v>
      </c>
      <c r="M23" s="13"/>
    </row>
    <row r="24" customFormat="1" ht="25" customHeight="1" spans="1:13">
      <c r="A24" s="13"/>
      <c r="B24" s="18"/>
      <c r="C24" s="19" t="s">
        <v>28</v>
      </c>
      <c r="D24" s="19">
        <v>2</v>
      </c>
      <c r="E24" s="20">
        <v>522</v>
      </c>
      <c r="F24" s="19">
        <v>2</v>
      </c>
      <c r="G24" s="20">
        <v>522</v>
      </c>
      <c r="H24" s="21">
        <f t="shared" si="7"/>
        <v>64</v>
      </c>
      <c r="I24" s="21">
        <f t="shared" si="8"/>
        <v>16</v>
      </c>
      <c r="J24" s="21">
        <f>F24*40</f>
        <v>80</v>
      </c>
      <c r="K24" s="34"/>
      <c r="L24" s="34"/>
      <c r="M24" s="13"/>
    </row>
    <row r="25" customFormat="1" ht="25" customHeight="1" spans="1:13">
      <c r="A25" s="13"/>
      <c r="B25" s="18"/>
      <c r="C25" s="19" t="s">
        <v>29</v>
      </c>
      <c r="D25" s="19">
        <v>8</v>
      </c>
      <c r="E25" s="20">
        <v>11786</v>
      </c>
      <c r="F25" s="19">
        <v>8</v>
      </c>
      <c r="G25" s="20">
        <v>11786</v>
      </c>
      <c r="H25" s="21">
        <f t="shared" si="7"/>
        <v>640</v>
      </c>
      <c r="I25" s="21">
        <f t="shared" si="8"/>
        <v>160</v>
      </c>
      <c r="J25" s="21">
        <f>F25*100</f>
        <v>800</v>
      </c>
      <c r="K25" s="30"/>
      <c r="L25" s="30"/>
      <c r="M25" s="13"/>
    </row>
    <row r="26" customFormat="1" ht="25" customHeight="1" spans="1:13">
      <c r="A26" s="13">
        <v>11</v>
      </c>
      <c r="B26" s="18" t="s">
        <v>31</v>
      </c>
      <c r="C26" s="19" t="s">
        <v>27</v>
      </c>
      <c r="D26" s="19">
        <v>12</v>
      </c>
      <c r="E26" s="20">
        <v>1426</v>
      </c>
      <c r="F26" s="19">
        <v>12</v>
      </c>
      <c r="G26" s="20">
        <v>1426</v>
      </c>
      <c r="H26" s="21">
        <f t="shared" si="7"/>
        <v>192</v>
      </c>
      <c r="I26" s="21">
        <f t="shared" si="8"/>
        <v>48</v>
      </c>
      <c r="J26" s="21">
        <f>F26*20</f>
        <v>240</v>
      </c>
      <c r="K26" s="29">
        <v>3504</v>
      </c>
      <c r="L26" s="29">
        <v>0</v>
      </c>
      <c r="M26" s="13"/>
    </row>
    <row r="27" customFormat="1" ht="25" customHeight="1" spans="1:13">
      <c r="A27" s="13"/>
      <c r="B27" s="18"/>
      <c r="C27" s="19" t="s">
        <v>28</v>
      </c>
      <c r="D27" s="19">
        <v>26</v>
      </c>
      <c r="E27" s="20">
        <v>6718</v>
      </c>
      <c r="F27" s="19">
        <v>26</v>
      </c>
      <c r="G27" s="20">
        <v>6718</v>
      </c>
      <c r="H27" s="21">
        <f t="shared" si="7"/>
        <v>832</v>
      </c>
      <c r="I27" s="21">
        <f t="shared" si="8"/>
        <v>208</v>
      </c>
      <c r="J27" s="21">
        <f>F27*40</f>
        <v>1040</v>
      </c>
      <c r="K27" s="34"/>
      <c r="L27" s="34"/>
      <c r="M27" s="13"/>
    </row>
    <row r="28" customFormat="1" ht="25" customHeight="1" spans="1:13">
      <c r="A28" s="13"/>
      <c r="B28" s="18"/>
      <c r="C28" s="19" t="s">
        <v>29</v>
      </c>
      <c r="D28" s="19">
        <v>31</v>
      </c>
      <c r="E28" s="20">
        <v>18229</v>
      </c>
      <c r="F28" s="19">
        <v>31</v>
      </c>
      <c r="G28" s="20">
        <v>18229</v>
      </c>
      <c r="H28" s="21">
        <f t="shared" si="7"/>
        <v>2480</v>
      </c>
      <c r="I28" s="21">
        <f t="shared" si="8"/>
        <v>620</v>
      </c>
      <c r="J28" s="21">
        <f>F28*100</f>
        <v>3100</v>
      </c>
      <c r="K28" s="30"/>
      <c r="L28" s="30"/>
      <c r="M28" s="13"/>
    </row>
    <row r="29" customFormat="1" ht="25" customHeight="1" spans="1:13">
      <c r="A29" s="13">
        <v>12</v>
      </c>
      <c r="B29" s="18" t="s">
        <v>32</v>
      </c>
      <c r="C29" s="19" t="s">
        <v>27</v>
      </c>
      <c r="D29" s="19">
        <v>3</v>
      </c>
      <c r="E29" s="20">
        <v>461</v>
      </c>
      <c r="F29" s="19">
        <v>3</v>
      </c>
      <c r="G29" s="20">
        <v>461</v>
      </c>
      <c r="H29" s="21">
        <f t="shared" si="7"/>
        <v>48</v>
      </c>
      <c r="I29" s="21">
        <f t="shared" si="8"/>
        <v>12</v>
      </c>
      <c r="J29" s="21">
        <f>F29*20</f>
        <v>60</v>
      </c>
      <c r="K29" s="29">
        <v>1200</v>
      </c>
      <c r="L29" s="29">
        <v>0</v>
      </c>
      <c r="M29" s="13"/>
    </row>
    <row r="30" customFormat="1" ht="25" customHeight="1" spans="1:13">
      <c r="A30" s="13"/>
      <c r="B30" s="18"/>
      <c r="C30" s="19" t="s">
        <v>28</v>
      </c>
      <c r="D30" s="19">
        <v>6</v>
      </c>
      <c r="E30" s="20">
        <v>1700</v>
      </c>
      <c r="F30" s="19">
        <v>6</v>
      </c>
      <c r="G30" s="20">
        <v>1700</v>
      </c>
      <c r="H30" s="21">
        <f t="shared" si="7"/>
        <v>192</v>
      </c>
      <c r="I30" s="21">
        <f t="shared" si="8"/>
        <v>48</v>
      </c>
      <c r="J30" s="21">
        <f>F30*40</f>
        <v>240</v>
      </c>
      <c r="K30" s="34"/>
      <c r="L30" s="34"/>
      <c r="M30" s="13"/>
    </row>
    <row r="31" customFormat="1" ht="25" customHeight="1" spans="1:13">
      <c r="A31" s="13"/>
      <c r="B31" s="18"/>
      <c r="C31" s="19" t="s">
        <v>29</v>
      </c>
      <c r="D31" s="19">
        <v>12</v>
      </c>
      <c r="E31" s="20">
        <v>10511</v>
      </c>
      <c r="F31" s="19">
        <v>12</v>
      </c>
      <c r="G31" s="20">
        <v>10511</v>
      </c>
      <c r="H31" s="21">
        <f t="shared" si="7"/>
        <v>960</v>
      </c>
      <c r="I31" s="21">
        <f t="shared" si="8"/>
        <v>240</v>
      </c>
      <c r="J31" s="21">
        <f>F31*100</f>
        <v>1200</v>
      </c>
      <c r="K31" s="30"/>
      <c r="L31" s="30"/>
      <c r="M31" s="13"/>
    </row>
    <row r="32" customFormat="1" ht="25" customHeight="1" spans="1:13">
      <c r="A32" s="13">
        <v>13</v>
      </c>
      <c r="B32" s="18" t="s">
        <v>33</v>
      </c>
      <c r="C32" s="19" t="s">
        <v>27</v>
      </c>
      <c r="D32" s="19">
        <v>252</v>
      </c>
      <c r="E32" s="20">
        <v>35102</v>
      </c>
      <c r="F32" s="19">
        <v>252</v>
      </c>
      <c r="G32" s="20">
        <v>35102</v>
      </c>
      <c r="H32" s="21">
        <f t="shared" si="7"/>
        <v>4032</v>
      </c>
      <c r="I32" s="21">
        <f t="shared" si="8"/>
        <v>1008</v>
      </c>
      <c r="J32" s="21">
        <f>F32*20</f>
        <v>5040</v>
      </c>
      <c r="K32" s="29">
        <v>36800</v>
      </c>
      <c r="L32" s="29">
        <v>0</v>
      </c>
      <c r="M32" s="13"/>
    </row>
    <row r="33" customFormat="1" ht="25" customHeight="1" spans="1:13">
      <c r="A33" s="13"/>
      <c r="B33" s="18"/>
      <c r="C33" s="19" t="s">
        <v>28</v>
      </c>
      <c r="D33" s="19">
        <v>639</v>
      </c>
      <c r="E33" s="20">
        <v>150291</v>
      </c>
      <c r="F33" s="19">
        <v>639</v>
      </c>
      <c r="G33" s="20">
        <v>150291</v>
      </c>
      <c r="H33" s="21">
        <f t="shared" si="7"/>
        <v>20448</v>
      </c>
      <c r="I33" s="21">
        <f t="shared" si="8"/>
        <v>5112</v>
      </c>
      <c r="J33" s="21">
        <f>F33*40</f>
        <v>25560</v>
      </c>
      <c r="K33" s="34"/>
      <c r="L33" s="34"/>
      <c r="M33" s="13"/>
    </row>
    <row r="34" customFormat="1" ht="25" customHeight="1" spans="1:13">
      <c r="A34" s="13"/>
      <c r="B34" s="18"/>
      <c r="C34" s="19" t="s">
        <v>29</v>
      </c>
      <c r="D34" s="19">
        <v>154</v>
      </c>
      <c r="E34" s="20">
        <v>85522</v>
      </c>
      <c r="F34" s="19">
        <v>154</v>
      </c>
      <c r="G34" s="20">
        <v>85522</v>
      </c>
      <c r="H34" s="21">
        <f t="shared" si="7"/>
        <v>12320</v>
      </c>
      <c r="I34" s="21">
        <f t="shared" si="8"/>
        <v>3080</v>
      </c>
      <c r="J34" s="21">
        <f>F34*100</f>
        <v>15400</v>
      </c>
      <c r="K34" s="30"/>
      <c r="L34" s="30"/>
      <c r="M34" s="13"/>
    </row>
    <row r="35" customFormat="1" ht="25" customHeight="1" spans="1:13">
      <c r="A35" s="13">
        <v>14</v>
      </c>
      <c r="B35" s="18" t="s">
        <v>34</v>
      </c>
      <c r="C35" s="19" t="s">
        <v>27</v>
      </c>
      <c r="D35" s="19">
        <v>47</v>
      </c>
      <c r="E35" s="20">
        <v>5986</v>
      </c>
      <c r="F35" s="19">
        <v>47</v>
      </c>
      <c r="G35" s="20">
        <v>5986</v>
      </c>
      <c r="H35" s="21">
        <f t="shared" si="7"/>
        <v>752</v>
      </c>
      <c r="I35" s="21">
        <f t="shared" si="8"/>
        <v>188</v>
      </c>
      <c r="J35" s="21">
        <f>F35*20</f>
        <v>940</v>
      </c>
      <c r="K35" s="29">
        <v>4464</v>
      </c>
      <c r="L35" s="29">
        <v>0</v>
      </c>
      <c r="M35" s="13"/>
    </row>
    <row r="36" customFormat="1" ht="25" customHeight="1" spans="1:13">
      <c r="A36" s="13"/>
      <c r="B36" s="18"/>
      <c r="C36" s="19" t="s">
        <v>28</v>
      </c>
      <c r="D36" s="19">
        <v>81</v>
      </c>
      <c r="E36" s="20">
        <v>19695</v>
      </c>
      <c r="F36" s="19">
        <v>81</v>
      </c>
      <c r="G36" s="20">
        <v>19695</v>
      </c>
      <c r="H36" s="21">
        <f t="shared" si="7"/>
        <v>2592</v>
      </c>
      <c r="I36" s="21">
        <f t="shared" si="8"/>
        <v>648</v>
      </c>
      <c r="J36" s="21">
        <f>F36*40</f>
        <v>3240</v>
      </c>
      <c r="K36" s="34"/>
      <c r="L36" s="34"/>
      <c r="M36" s="13"/>
    </row>
    <row r="37" customFormat="1" ht="25" customHeight="1" spans="1:13">
      <c r="A37" s="13"/>
      <c r="B37" s="18"/>
      <c r="C37" s="19" t="s">
        <v>29</v>
      </c>
      <c r="D37" s="19">
        <v>14</v>
      </c>
      <c r="E37" s="20">
        <v>7924</v>
      </c>
      <c r="F37" s="19">
        <v>14</v>
      </c>
      <c r="G37" s="20">
        <v>7924</v>
      </c>
      <c r="H37" s="21">
        <f t="shared" si="7"/>
        <v>1120</v>
      </c>
      <c r="I37" s="21">
        <f t="shared" si="8"/>
        <v>280</v>
      </c>
      <c r="J37" s="21">
        <f>F37*100</f>
        <v>1400</v>
      </c>
      <c r="K37" s="30"/>
      <c r="L37" s="30"/>
      <c r="M37" s="13"/>
    </row>
    <row r="38" customFormat="1" ht="25" customHeight="1" spans="1:13">
      <c r="A38" s="13">
        <v>15</v>
      </c>
      <c r="B38" s="18" t="s">
        <v>35</v>
      </c>
      <c r="C38" s="19" t="s">
        <v>27</v>
      </c>
      <c r="D38" s="19">
        <v>30</v>
      </c>
      <c r="E38" s="20">
        <v>4045</v>
      </c>
      <c r="F38" s="19">
        <v>30</v>
      </c>
      <c r="G38" s="20">
        <v>4045</v>
      </c>
      <c r="H38" s="21">
        <f t="shared" si="7"/>
        <v>480</v>
      </c>
      <c r="I38" s="21">
        <f t="shared" si="8"/>
        <v>120</v>
      </c>
      <c r="J38" s="21">
        <f>F38*20</f>
        <v>600</v>
      </c>
      <c r="K38" s="29">
        <v>2624</v>
      </c>
      <c r="L38" s="29">
        <v>0</v>
      </c>
      <c r="M38" s="13"/>
    </row>
    <row r="39" customFormat="1" ht="25" customHeight="1" spans="1:13">
      <c r="A39" s="13"/>
      <c r="B39" s="18"/>
      <c r="C39" s="19" t="s">
        <v>28</v>
      </c>
      <c r="D39" s="19">
        <v>57</v>
      </c>
      <c r="E39" s="20">
        <v>14110</v>
      </c>
      <c r="F39" s="19">
        <v>57</v>
      </c>
      <c r="G39" s="20">
        <v>14110</v>
      </c>
      <c r="H39" s="21">
        <f t="shared" si="7"/>
        <v>1824</v>
      </c>
      <c r="I39" s="21">
        <f t="shared" si="8"/>
        <v>456</v>
      </c>
      <c r="J39" s="21">
        <f>F39*40</f>
        <v>2280</v>
      </c>
      <c r="K39" s="34"/>
      <c r="L39" s="34"/>
      <c r="M39" s="13"/>
    </row>
    <row r="40" customFormat="1" ht="25" customHeight="1" spans="1:13">
      <c r="A40" s="13"/>
      <c r="B40" s="18"/>
      <c r="C40" s="19" t="s">
        <v>29</v>
      </c>
      <c r="D40" s="19">
        <v>4</v>
      </c>
      <c r="E40" s="20">
        <v>2188</v>
      </c>
      <c r="F40" s="19">
        <v>4</v>
      </c>
      <c r="G40" s="20">
        <v>2188</v>
      </c>
      <c r="H40" s="21">
        <f t="shared" si="7"/>
        <v>320</v>
      </c>
      <c r="I40" s="21">
        <f t="shared" si="8"/>
        <v>80</v>
      </c>
      <c r="J40" s="21">
        <f>F40*100</f>
        <v>400</v>
      </c>
      <c r="K40" s="30"/>
      <c r="L40" s="30"/>
      <c r="M40" s="13"/>
    </row>
    <row r="41" customFormat="1" ht="25" customHeight="1" spans="1:13">
      <c r="A41" s="13">
        <v>16</v>
      </c>
      <c r="B41" s="18" t="s">
        <v>36</v>
      </c>
      <c r="C41" s="19" t="s">
        <v>27</v>
      </c>
      <c r="D41" s="19">
        <v>4</v>
      </c>
      <c r="E41" s="20">
        <v>437</v>
      </c>
      <c r="F41" s="19">
        <v>4</v>
      </c>
      <c r="G41" s="20">
        <v>437</v>
      </c>
      <c r="H41" s="21">
        <f t="shared" si="7"/>
        <v>64</v>
      </c>
      <c r="I41" s="21">
        <f t="shared" si="8"/>
        <v>16</v>
      </c>
      <c r="J41" s="21">
        <f t="shared" ref="J41:J46" si="9">F41*20</f>
        <v>80</v>
      </c>
      <c r="K41" s="21">
        <v>64</v>
      </c>
      <c r="L41" s="21">
        <v>0</v>
      </c>
      <c r="M41" s="13"/>
    </row>
    <row r="42" customFormat="1" ht="25" customHeight="1" spans="1:13">
      <c r="A42" s="13">
        <v>17</v>
      </c>
      <c r="B42" s="18" t="s">
        <v>37</v>
      </c>
      <c r="C42" s="19" t="s">
        <v>27</v>
      </c>
      <c r="D42" s="19">
        <v>1</v>
      </c>
      <c r="E42" s="20">
        <v>106</v>
      </c>
      <c r="F42" s="19">
        <v>1</v>
      </c>
      <c r="G42" s="20">
        <v>106</v>
      </c>
      <c r="H42" s="21">
        <f t="shared" si="7"/>
        <v>16</v>
      </c>
      <c r="I42" s="21">
        <f t="shared" si="8"/>
        <v>4</v>
      </c>
      <c r="J42" s="21">
        <f t="shared" si="9"/>
        <v>20</v>
      </c>
      <c r="K42" s="29">
        <v>5946</v>
      </c>
      <c r="L42" s="29">
        <v>662</v>
      </c>
      <c r="M42" s="13"/>
    </row>
    <row r="43" customFormat="1" ht="25" customHeight="1" spans="1:13">
      <c r="A43" s="13"/>
      <c r="B43" s="18"/>
      <c r="C43" s="19" t="s">
        <v>28</v>
      </c>
      <c r="D43" s="19">
        <v>1</v>
      </c>
      <c r="E43" s="20">
        <v>268</v>
      </c>
      <c r="F43" s="19">
        <v>1</v>
      </c>
      <c r="G43" s="20">
        <v>268</v>
      </c>
      <c r="H43" s="21">
        <f t="shared" si="7"/>
        <v>32</v>
      </c>
      <c r="I43" s="21">
        <f t="shared" si="8"/>
        <v>8</v>
      </c>
      <c r="J43" s="21">
        <f>F43*40</f>
        <v>40</v>
      </c>
      <c r="K43" s="34"/>
      <c r="L43" s="34"/>
      <c r="M43" s="13"/>
    </row>
    <row r="44" customFormat="1" ht="25" customHeight="1" spans="1:13">
      <c r="A44" s="13"/>
      <c r="B44" s="18"/>
      <c r="C44" s="19" t="s">
        <v>29</v>
      </c>
      <c r="D44" s="19">
        <v>82</v>
      </c>
      <c r="E44" s="20">
        <v>41702</v>
      </c>
      <c r="F44" s="19">
        <v>82</v>
      </c>
      <c r="G44" s="20">
        <v>41702</v>
      </c>
      <c r="H44" s="21">
        <f t="shared" si="7"/>
        <v>6560</v>
      </c>
      <c r="I44" s="21">
        <f t="shared" si="8"/>
        <v>1640</v>
      </c>
      <c r="J44" s="21">
        <f t="shared" ref="J44:J48" si="10">F44*100</f>
        <v>8200</v>
      </c>
      <c r="K44" s="30"/>
      <c r="L44" s="30"/>
      <c r="M44" s="13"/>
    </row>
    <row r="45" customFormat="1" ht="25" customHeight="1" spans="1:13">
      <c r="A45" s="13">
        <v>18</v>
      </c>
      <c r="B45" s="18" t="s">
        <v>38</v>
      </c>
      <c r="C45" s="19" t="s">
        <v>29</v>
      </c>
      <c r="D45" s="19">
        <v>3</v>
      </c>
      <c r="E45" s="20">
        <v>1884</v>
      </c>
      <c r="F45" s="19">
        <v>3</v>
      </c>
      <c r="G45" s="20">
        <v>1884</v>
      </c>
      <c r="H45" s="21">
        <f t="shared" si="7"/>
        <v>240</v>
      </c>
      <c r="I45" s="21">
        <f t="shared" si="8"/>
        <v>60</v>
      </c>
      <c r="J45" s="21">
        <f t="shared" si="10"/>
        <v>300</v>
      </c>
      <c r="K45" s="21">
        <v>240</v>
      </c>
      <c r="L45" s="21">
        <v>0</v>
      </c>
      <c r="M45" s="13"/>
    </row>
    <row r="46" customFormat="1" ht="25" customHeight="1" spans="1:13">
      <c r="A46" s="13">
        <v>19</v>
      </c>
      <c r="B46" s="18" t="s">
        <v>39</v>
      </c>
      <c r="C46" s="19" t="s">
        <v>27</v>
      </c>
      <c r="D46" s="19">
        <v>31</v>
      </c>
      <c r="E46" s="20">
        <v>4285</v>
      </c>
      <c r="F46" s="19">
        <v>31</v>
      </c>
      <c r="G46" s="20">
        <v>4285</v>
      </c>
      <c r="H46" s="21">
        <f t="shared" si="7"/>
        <v>496</v>
      </c>
      <c r="I46" s="21">
        <f t="shared" si="8"/>
        <v>124</v>
      </c>
      <c r="J46" s="21">
        <f t="shared" si="9"/>
        <v>620</v>
      </c>
      <c r="K46" s="29">
        <v>1857</v>
      </c>
      <c r="L46" s="29">
        <v>127</v>
      </c>
      <c r="M46" s="13"/>
    </row>
    <row r="47" customFormat="1" ht="25" customHeight="1" spans="1:13">
      <c r="A47" s="13"/>
      <c r="B47" s="18"/>
      <c r="C47" s="19" t="s">
        <v>28</v>
      </c>
      <c r="D47" s="19">
        <v>39</v>
      </c>
      <c r="E47" s="20">
        <v>9457</v>
      </c>
      <c r="F47" s="19">
        <v>39</v>
      </c>
      <c r="G47" s="20">
        <v>9457</v>
      </c>
      <c r="H47" s="21">
        <f t="shared" si="7"/>
        <v>1248</v>
      </c>
      <c r="I47" s="21">
        <f t="shared" si="8"/>
        <v>312</v>
      </c>
      <c r="J47" s="21">
        <f t="shared" ref="J47:J52" si="11">F47*40</f>
        <v>1560</v>
      </c>
      <c r="K47" s="34"/>
      <c r="L47" s="34"/>
      <c r="M47" s="13"/>
    </row>
    <row r="48" customFormat="1" ht="29" customHeight="1" spans="1:13">
      <c r="A48" s="13"/>
      <c r="B48" s="18"/>
      <c r="C48" s="19" t="s">
        <v>29</v>
      </c>
      <c r="D48" s="19">
        <v>4</v>
      </c>
      <c r="E48" s="20">
        <v>2314</v>
      </c>
      <c r="F48" s="19">
        <v>3</v>
      </c>
      <c r="G48" s="20">
        <v>1814</v>
      </c>
      <c r="H48" s="21">
        <f t="shared" si="7"/>
        <v>240</v>
      </c>
      <c r="I48" s="21">
        <f t="shared" si="8"/>
        <v>60</v>
      </c>
      <c r="J48" s="21">
        <f t="shared" si="10"/>
        <v>300</v>
      </c>
      <c r="K48" s="30"/>
      <c r="L48" s="30"/>
      <c r="M48" s="13" t="s">
        <v>40</v>
      </c>
    </row>
    <row r="49" customFormat="1" ht="25" customHeight="1" spans="1:13">
      <c r="A49" s="13">
        <v>20</v>
      </c>
      <c r="B49" s="18" t="s">
        <v>41</v>
      </c>
      <c r="C49" s="19" t="s">
        <v>27</v>
      </c>
      <c r="D49" s="19">
        <v>2</v>
      </c>
      <c r="E49" s="20">
        <v>586</v>
      </c>
      <c r="F49" s="19">
        <v>2</v>
      </c>
      <c r="G49" s="20">
        <v>586</v>
      </c>
      <c r="H49" s="21">
        <f t="shared" si="7"/>
        <v>32</v>
      </c>
      <c r="I49" s="21">
        <f t="shared" si="8"/>
        <v>8</v>
      </c>
      <c r="J49" s="21">
        <f>F49*20</f>
        <v>40</v>
      </c>
      <c r="K49" s="29">
        <v>3124</v>
      </c>
      <c r="L49" s="29">
        <v>348</v>
      </c>
      <c r="M49" s="13"/>
    </row>
    <row r="50" customFormat="1" ht="25" customHeight="1" spans="1:13">
      <c r="A50" s="13"/>
      <c r="B50" s="18"/>
      <c r="C50" s="19" t="s">
        <v>28</v>
      </c>
      <c r="D50" s="19">
        <v>10</v>
      </c>
      <c r="E50" s="20">
        <v>2736.8</v>
      </c>
      <c r="F50" s="19">
        <v>10</v>
      </c>
      <c r="G50" s="20">
        <v>2736.8</v>
      </c>
      <c r="H50" s="21">
        <f t="shared" si="7"/>
        <v>320</v>
      </c>
      <c r="I50" s="21">
        <f t="shared" si="8"/>
        <v>80</v>
      </c>
      <c r="J50" s="21">
        <f t="shared" si="11"/>
        <v>400</v>
      </c>
      <c r="K50" s="34"/>
      <c r="L50" s="34"/>
      <c r="M50" s="13"/>
    </row>
    <row r="51" customFormat="1" ht="19" customHeight="1" spans="1:13">
      <c r="A51" s="13"/>
      <c r="B51" s="18"/>
      <c r="C51" s="19" t="s">
        <v>29</v>
      </c>
      <c r="D51" s="19">
        <v>39</v>
      </c>
      <c r="E51" s="20">
        <v>22887.8</v>
      </c>
      <c r="F51" s="19">
        <v>39</v>
      </c>
      <c r="G51" s="20">
        <v>22887.8</v>
      </c>
      <c r="H51" s="21">
        <f t="shared" si="7"/>
        <v>3120</v>
      </c>
      <c r="I51" s="21">
        <f t="shared" si="8"/>
        <v>780</v>
      </c>
      <c r="J51" s="21">
        <f>F51*100</f>
        <v>3900</v>
      </c>
      <c r="K51" s="30"/>
      <c r="L51" s="30"/>
      <c r="M51" s="13"/>
    </row>
    <row r="52" customFormat="1" ht="25" customHeight="1" spans="1:13">
      <c r="A52" s="13">
        <v>21</v>
      </c>
      <c r="B52" s="18" t="s">
        <v>42</v>
      </c>
      <c r="C52" s="19" t="s">
        <v>28</v>
      </c>
      <c r="D52" s="19">
        <v>17</v>
      </c>
      <c r="E52" s="20">
        <v>5013</v>
      </c>
      <c r="F52" s="19">
        <v>17</v>
      </c>
      <c r="G52" s="20">
        <v>5013</v>
      </c>
      <c r="H52" s="21">
        <f t="shared" si="7"/>
        <v>544</v>
      </c>
      <c r="I52" s="21">
        <f t="shared" si="8"/>
        <v>136</v>
      </c>
      <c r="J52" s="21">
        <f t="shared" si="11"/>
        <v>680</v>
      </c>
      <c r="K52" s="29">
        <v>3009</v>
      </c>
      <c r="L52" s="29">
        <v>335</v>
      </c>
      <c r="M52" s="13"/>
    </row>
    <row r="53" customFormat="1" ht="33" customHeight="1" spans="1:13">
      <c r="A53" s="13"/>
      <c r="B53" s="18"/>
      <c r="C53" s="19" t="s">
        <v>29</v>
      </c>
      <c r="D53" s="19">
        <v>35</v>
      </c>
      <c r="E53" s="20">
        <v>19869</v>
      </c>
      <c r="F53" s="19">
        <v>35</v>
      </c>
      <c r="G53" s="20">
        <v>19869</v>
      </c>
      <c r="H53" s="21">
        <f t="shared" si="7"/>
        <v>2800</v>
      </c>
      <c r="I53" s="21">
        <f t="shared" si="8"/>
        <v>700</v>
      </c>
      <c r="J53" s="21">
        <f>F53*100</f>
        <v>3500</v>
      </c>
      <c r="K53" s="30"/>
      <c r="L53" s="30"/>
      <c r="M53" s="13"/>
    </row>
    <row r="54" customFormat="1" ht="25" customHeight="1" spans="1:13">
      <c r="A54" s="13">
        <v>22</v>
      </c>
      <c r="B54" s="18" t="s">
        <v>43</v>
      </c>
      <c r="C54" s="19" t="s">
        <v>27</v>
      </c>
      <c r="D54" s="19">
        <v>7</v>
      </c>
      <c r="E54" s="20">
        <v>857</v>
      </c>
      <c r="F54" s="19">
        <v>7</v>
      </c>
      <c r="G54" s="20">
        <v>857</v>
      </c>
      <c r="H54" s="21">
        <f t="shared" si="7"/>
        <v>112</v>
      </c>
      <c r="I54" s="21">
        <f t="shared" si="8"/>
        <v>28</v>
      </c>
      <c r="J54" s="21">
        <f>F54*20</f>
        <v>140</v>
      </c>
      <c r="K54" s="29">
        <v>1828</v>
      </c>
      <c r="L54" s="29">
        <v>204</v>
      </c>
      <c r="M54" s="13"/>
    </row>
    <row r="55" customFormat="1" ht="25" customHeight="1" spans="1:13">
      <c r="A55" s="13"/>
      <c r="B55" s="18"/>
      <c r="C55" s="19" t="s">
        <v>28</v>
      </c>
      <c r="D55" s="19">
        <v>15</v>
      </c>
      <c r="E55" s="20">
        <v>4547</v>
      </c>
      <c r="F55" s="19">
        <v>15</v>
      </c>
      <c r="G55" s="20">
        <v>4547</v>
      </c>
      <c r="H55" s="21">
        <f t="shared" si="7"/>
        <v>480</v>
      </c>
      <c r="I55" s="21">
        <f t="shared" si="8"/>
        <v>120</v>
      </c>
      <c r="J55" s="21">
        <f>F55*40</f>
        <v>600</v>
      </c>
      <c r="K55" s="34"/>
      <c r="L55" s="34"/>
      <c r="M55" s="13"/>
    </row>
    <row r="56" customFormat="1" ht="25" customHeight="1" spans="1:13">
      <c r="A56" s="13"/>
      <c r="B56" s="18"/>
      <c r="C56" s="19" t="s">
        <v>29</v>
      </c>
      <c r="D56" s="19">
        <v>18</v>
      </c>
      <c r="E56" s="20">
        <v>9364</v>
      </c>
      <c r="F56" s="19">
        <v>18</v>
      </c>
      <c r="G56" s="20">
        <v>9364</v>
      </c>
      <c r="H56" s="21">
        <f t="shared" si="7"/>
        <v>1440</v>
      </c>
      <c r="I56" s="21">
        <f t="shared" si="8"/>
        <v>360</v>
      </c>
      <c r="J56" s="21">
        <f>F56*100</f>
        <v>1800</v>
      </c>
      <c r="K56" s="30"/>
      <c r="L56" s="30"/>
      <c r="M56" s="13"/>
    </row>
    <row r="57" s="2" customFormat="1" ht="25" customHeight="1" spans="1:18">
      <c r="A57" s="22" t="s">
        <v>25</v>
      </c>
      <c r="B57" s="23"/>
      <c r="C57" s="22"/>
      <c r="D57" s="26">
        <f t="shared" ref="D57:L57" si="12">SUM(D20:D56)</f>
        <v>1774</v>
      </c>
      <c r="E57" s="27">
        <f t="shared" si="12"/>
        <v>535164.2</v>
      </c>
      <c r="F57" s="26">
        <f t="shared" si="12"/>
        <v>1773</v>
      </c>
      <c r="G57" s="27">
        <f t="shared" si="12"/>
        <v>534664.2</v>
      </c>
      <c r="H57" s="27">
        <f t="shared" si="12"/>
        <v>70800</v>
      </c>
      <c r="I57" s="27">
        <f t="shared" si="12"/>
        <v>17700</v>
      </c>
      <c r="J57" s="27">
        <f t="shared" si="12"/>
        <v>88500</v>
      </c>
      <c r="K57" s="27">
        <f t="shared" si="12"/>
        <v>69124</v>
      </c>
      <c r="L57" s="27">
        <f t="shared" si="12"/>
        <v>1676</v>
      </c>
      <c r="M57" s="33"/>
      <c r="N57"/>
      <c r="O57"/>
      <c r="P57"/>
      <c r="Q57"/>
      <c r="R57"/>
    </row>
    <row r="58" s="2" customFormat="1" ht="25" customHeight="1" spans="1:18">
      <c r="A58" s="22" t="s">
        <v>44</v>
      </c>
      <c r="B58" s="23"/>
      <c r="C58" s="22"/>
      <c r="D58" s="26">
        <f>D19+D57</f>
        <v>8770</v>
      </c>
      <c r="E58" s="27">
        <f t="shared" ref="E58:J58" si="13">E19+E57</f>
        <v>1737095.55</v>
      </c>
      <c r="F58" s="26">
        <f t="shared" si="13"/>
        <v>8765</v>
      </c>
      <c r="G58" s="27">
        <f t="shared" si="13"/>
        <v>1736030.52</v>
      </c>
      <c r="H58" s="27">
        <f t="shared" si="13"/>
        <v>265680</v>
      </c>
      <c r="I58" s="27">
        <f t="shared" si="13"/>
        <v>82660</v>
      </c>
      <c r="J58" s="27">
        <f t="shared" si="13"/>
        <v>348340</v>
      </c>
      <c r="K58" s="27">
        <f>K57+K19</f>
        <v>244639.5</v>
      </c>
      <c r="L58" s="27">
        <f>SUM(L57+L19)</f>
        <v>21040.5</v>
      </c>
      <c r="M58" s="25"/>
      <c r="N58"/>
      <c r="O58"/>
      <c r="P58"/>
      <c r="Q58"/>
      <c r="R58"/>
    </row>
  </sheetData>
  <autoFilter xmlns:etc="http://www.wps.cn/officeDocument/2017/etCustomData" ref="A19:R58" etc:filterBottomFollowUsedRange="0">
    <extLst/>
  </autoFilter>
  <mergeCells count="85">
    <mergeCell ref="A1:M1"/>
    <mergeCell ref="A19:C19"/>
    <mergeCell ref="A57:C57"/>
    <mergeCell ref="A58:C58"/>
    <mergeCell ref="A3:A4"/>
    <mergeCell ref="A5:A6"/>
    <mergeCell ref="A7:A8"/>
    <mergeCell ref="A9:A10"/>
    <mergeCell ref="A11:A12"/>
    <mergeCell ref="A13:A14"/>
    <mergeCell ref="A15:A16"/>
    <mergeCell ref="A17:A18"/>
    <mergeCell ref="A20:A22"/>
    <mergeCell ref="A23:A25"/>
    <mergeCell ref="A26:A28"/>
    <mergeCell ref="A29:A31"/>
    <mergeCell ref="A32:A34"/>
    <mergeCell ref="A35:A37"/>
    <mergeCell ref="A38:A40"/>
    <mergeCell ref="A42:A44"/>
    <mergeCell ref="A46:A48"/>
    <mergeCell ref="A49:A51"/>
    <mergeCell ref="A52:A53"/>
    <mergeCell ref="A54:A56"/>
    <mergeCell ref="B3:B4"/>
    <mergeCell ref="B5:B6"/>
    <mergeCell ref="B7:B8"/>
    <mergeCell ref="B9:B10"/>
    <mergeCell ref="B11:B12"/>
    <mergeCell ref="B13:B14"/>
    <mergeCell ref="B15:B16"/>
    <mergeCell ref="B17:B18"/>
    <mergeCell ref="B20:B22"/>
    <mergeCell ref="B23:B25"/>
    <mergeCell ref="B26:B28"/>
    <mergeCell ref="B29:B31"/>
    <mergeCell ref="B32:B34"/>
    <mergeCell ref="B35:B37"/>
    <mergeCell ref="B38:B40"/>
    <mergeCell ref="B42:B44"/>
    <mergeCell ref="B46:B48"/>
    <mergeCell ref="B49:B51"/>
    <mergeCell ref="B52:B53"/>
    <mergeCell ref="B54:B56"/>
    <mergeCell ref="K3:K4"/>
    <mergeCell ref="K5:K6"/>
    <mergeCell ref="K7:K8"/>
    <mergeCell ref="K9:K10"/>
    <mergeCell ref="K11:K12"/>
    <mergeCell ref="K13:K14"/>
    <mergeCell ref="K15:K16"/>
    <mergeCell ref="K17:K18"/>
    <mergeCell ref="K20:K22"/>
    <mergeCell ref="K23:K25"/>
    <mergeCell ref="K26:K28"/>
    <mergeCell ref="K29:K31"/>
    <mergeCell ref="K32:K34"/>
    <mergeCell ref="K35:K37"/>
    <mergeCell ref="K38:K40"/>
    <mergeCell ref="K42:K44"/>
    <mergeCell ref="K46:K48"/>
    <mergeCell ref="K49:K51"/>
    <mergeCell ref="K52:K53"/>
    <mergeCell ref="K54:K56"/>
    <mergeCell ref="L3:L4"/>
    <mergeCell ref="L5:L6"/>
    <mergeCell ref="L7:L8"/>
    <mergeCell ref="L9:L10"/>
    <mergeCell ref="L11:L12"/>
    <mergeCell ref="L13:L14"/>
    <mergeCell ref="L15:L16"/>
    <mergeCell ref="L17:L18"/>
    <mergeCell ref="L20:L22"/>
    <mergeCell ref="L23:L25"/>
    <mergeCell ref="L26:L28"/>
    <mergeCell ref="L29:L31"/>
    <mergeCell ref="L32:L34"/>
    <mergeCell ref="L35:L37"/>
    <mergeCell ref="L38:L40"/>
    <mergeCell ref="L42:L44"/>
    <mergeCell ref="L46:L48"/>
    <mergeCell ref="L49:L51"/>
    <mergeCell ref="L52:L53"/>
    <mergeCell ref="L54:L56"/>
    <mergeCell ref="M9:M10"/>
  </mergeCells>
  <pageMargins left="0.751388888888889" right="0.550694444444444" top="0.786805555555556" bottom="0.786805555555556" header="0.5" footer="0.393055555555556"/>
  <pageSetup paperSize="9" scale="75" fitToHeight="0" orientation="landscape" horizontalDpi="600"/>
  <headerFooter>
    <oddFooter>&amp;C&amp;P+7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落俗</cp:lastModifiedBy>
  <dcterms:created xsi:type="dcterms:W3CDTF">2023-05-09T01:06:00Z</dcterms:created>
  <dcterms:modified xsi:type="dcterms:W3CDTF">2025-01-20T03:05:38Z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AF45F504516941548D07AEAB678CC9E0_13</vt:lpwstr>
  </property>
  <property fmtid="{D5CDD505-2E9C-101B-9397-08002B2CF9AE}" pid="4" name="KSOReadingLayout">
    <vt:bool>true</vt:bool>
  </property>
</Properties>
</file>