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8" firstSheet="1" activeTab="5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项目本级资金绩效目标 (1)" sheetId="10" r:id="rId10"/>
    <sheet name="表十项目本级资金绩效目标 (2)" sheetId="11" r:id="rId11"/>
    <sheet name="表十项目本级资金绩效目标 (3)" sheetId="12" r:id="rId12"/>
    <sheet name="表十项目本级资金绩效目标 (4)" sheetId="13" r:id="rId13"/>
    <sheet name="表十项目本级资金绩效目标 (5)" sheetId="14" r:id="rId14"/>
    <sheet name="表十项目本级资金绩效目标 (6)" sheetId="15" r:id="rId15"/>
    <sheet name="表十项目本级资金绩效目标 (7)" sheetId="16" r:id="rId16"/>
    <sheet name="表十项目本级资金绩效目标 (8)" sheetId="17" r:id="rId17"/>
    <sheet name="表十项目本级资金绩效目标 (9)" sheetId="18" r:id="rId18"/>
    <sheet name="表十项目本级资金绩效目标 (10)" sheetId="19" r:id="rId19"/>
  </sheets>
  <definedNames>
    <definedName name="_xlnm.Print_Titles" localSheetId="3">'表四一般公共预算财政拨款基本支出表'!$2:$4</definedName>
  </definedNames>
  <calcPr fullCalcOnLoad="1"/>
</workbook>
</file>

<file path=xl/sharedStrings.xml><?xml version="1.0" encoding="utf-8"?>
<sst xmlns="http://schemas.openxmlformats.org/spreadsheetml/2006/main" count="1622" uniqueCount="555">
  <si>
    <t>附件2</t>
  </si>
  <si>
    <t>平罗县2020年财政拨款收支总表</t>
  </si>
  <si>
    <t>公开部门：平罗县水务局本级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</si>
  <si>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</si>
  <si>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</si>
  <si>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</si>
  <si>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</si>
  <si>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</si>
  <si>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</si>
  <si>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</si>
  <si>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</si>
  <si>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</si>
  <si>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</si>
  <si>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</si>
  <si>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</si>
  <si>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</si>
  <si>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</si>
  <si>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</si>
  <si>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</si>
  <si>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</si>
  <si>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</si>
  <si>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</si>
  <si>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</si>
  <si>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</si>
  <si>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</si>
  <si>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</si>
  <si>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</si>
  <si>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</si>
  <si>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</si>
  <si>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</si>
  <si>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</si>
  <si>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</si>
  <si>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</si>
  <si>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</si>
  <si>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</si>
  <si>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</si>
  <si>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</si>
  <si>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</si>
  <si>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</si>
  <si>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</si>
  <si>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</si>
  <si>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</si>
  <si>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</si>
  <si>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</si>
  <si>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</si>
  <si>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</si>
  <si>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</si>
  <si>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</si>
  <si>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</si>
  <si>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</si>
  <si>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</si>
  <si>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</si>
  <si>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</si>
  <si>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</si>
  <si>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</si>
  <si>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</si>
  <si>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平罗县2020年财政拨款支出总表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</si>
  <si>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</si>
  <si>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</si>
  <si>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</si>
  <si>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</si>
  <si>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</si>
  <si>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</si>
  <si>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</si>
  <si>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</si>
  <si>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</si>
  <si>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　[038001]平罗县水务局本级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</si>
  <si>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</si>
  <si>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</si>
  <si>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</si>
  <si>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</si>
  <si>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</si>
  <si>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</si>
  <si>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2130301</t>
  </si>
  <si>
    <t>行政运行</t>
  </si>
  <si>
    <t>　　2130303</t>
  </si>
  <si>
    <t>机关服务</t>
  </si>
  <si>
    <t>　　2130305</t>
  </si>
  <si>
    <t>水利工程建设</t>
  </si>
  <si>
    <t>　　2130306</t>
  </si>
  <si>
    <t>水利工程运行与维护</t>
  </si>
  <si>
    <t>　　2130311</t>
  </si>
  <si>
    <t>水资源节约管理与保护</t>
  </si>
  <si>
    <t>　　2130314</t>
  </si>
  <si>
    <t>防汛</t>
  </si>
  <si>
    <t>　　2130315</t>
  </si>
  <si>
    <t>抗旱</t>
  </si>
  <si>
    <t>　　2210201</t>
  </si>
  <si>
    <t>住房公积金</t>
  </si>
  <si>
    <t>　　2210203</t>
  </si>
  <si>
    <t>购房补贴</t>
  </si>
  <si>
    <t>平罗县2020年一般公共预算财政拨款支出表</t>
  </si>
  <si>
    <t>2019年执行数
（决算数）</t>
  </si>
  <si>
    <t>2020年预算数</t>
  </si>
  <si>
    <t>2020年预算数与2019年执行数（决算数）</t>
  </si>
  <si>
    <t>合计</t>
  </si>
  <si>
    <t>基本支出</t>
  </si>
  <si>
    <t>项目支出</t>
  </si>
  <si>
    <t>增减额</t>
  </si>
  <si>
    <t>增减%</t>
  </si>
  <si>
    <t>[038]平罗县水务局</t>
  </si>
  <si>
    <t>其他一般公共服务支出</t>
  </si>
  <si>
    <t>2080505</t>
  </si>
  <si>
    <t>机关事业单位职业年金缴费支出</t>
  </si>
  <si>
    <t>其他行政事业单位离退休支出</t>
  </si>
  <si>
    <t>2101101</t>
  </si>
  <si>
    <t>事业单位医疗</t>
  </si>
  <si>
    <t>2101103</t>
  </si>
  <si>
    <t>水体</t>
  </si>
  <si>
    <t>其他城乡社区公共设施支出</t>
  </si>
  <si>
    <t>其他城乡社区支出</t>
  </si>
  <si>
    <t>2130301</t>
  </si>
  <si>
    <t>2130303</t>
  </si>
  <si>
    <t>2130305</t>
  </si>
  <si>
    <t>2130306</t>
  </si>
  <si>
    <t>2130311</t>
  </si>
  <si>
    <t>2130314</t>
  </si>
  <si>
    <t>2130315</t>
  </si>
  <si>
    <t>2130316</t>
  </si>
  <si>
    <t>农田水利</t>
  </si>
  <si>
    <t>大中型水库移民后期扶持专项支出</t>
  </si>
  <si>
    <t>农村人畜饮水</t>
  </si>
  <si>
    <t>其他自然资源事务支出</t>
  </si>
  <si>
    <t>2210201</t>
  </si>
  <si>
    <t>2210203</t>
  </si>
  <si>
    <t>平罗县2020年一般公共预算财政拨款基本支出表</t>
  </si>
  <si>
    <t>公开部门：</t>
  </si>
  <si>
    <t>平罗县水务局本级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</si>
  <si>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</si>
  <si>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</si>
  <si>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</si>
  <si>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</si>
  <si>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</si>
  <si>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</si>
  <si>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</si>
  <si>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</si>
  <si>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</si>
  <si>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</si>
  <si>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</si>
  <si>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</si>
  <si>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</si>
  <si>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</si>
  <si>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</si>
  <si>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</si>
  <si>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</si>
  <si>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</si>
  <si>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</si>
  <si>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</si>
  <si>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</si>
  <si>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</si>
  <si>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</si>
  <si>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</si>
  <si>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</si>
  <si>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</si>
  <si>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</si>
  <si>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</si>
  <si>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</si>
  <si>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</si>
  <si>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</si>
  <si>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</si>
  <si>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</si>
  <si>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</si>
  <si>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</si>
  <si>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</si>
  <si>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</si>
  <si>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</si>
  <si>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</si>
  <si>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</si>
  <si>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</si>
  <si>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</si>
  <si>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</si>
  <si>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</si>
  <si>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</si>
  <si>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</si>
  <si>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</si>
  <si>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</si>
  <si>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</si>
  <si>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</si>
  <si>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</si>
  <si>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</si>
  <si>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</si>
  <si>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</si>
  <si>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</si>
  <si>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</si>
  <si>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</si>
  <si>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</si>
  <si>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</si>
  <si>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</si>
  <si>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</si>
  <si>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</si>
  <si>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</si>
  <si>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平罗县2020年一般公共预算财政拨款“三公”经费支出表</t>
  </si>
  <si>
    <t xml:space="preserve">     公开部门：平罗县水务局本级             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</si>
  <si>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</si>
  <si>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</si>
  <si>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</si>
  <si>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</si>
  <si>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</si>
  <si>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</si>
  <si>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平罗县2020年政府性基金预算财政拨款支出表</t>
  </si>
  <si>
    <t xml:space="preserve">     公开部门：平罗县水务局本级                                                                 单位：元</t>
  </si>
  <si>
    <t>科目编码</t>
  </si>
  <si>
    <t>人员经费</t>
  </si>
  <si>
    <t>日常公用经费</t>
  </si>
  <si>
    <t>农业土地开发资金安排的支出</t>
  </si>
  <si>
    <t>平罗县2020年部门收支预算总表</t>
  </si>
  <si>
    <t xml:space="preserve">  公开部门：平罗县水务局                                                 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</si>
  <si>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</si>
  <si>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</si>
  <si>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</si>
  <si>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</si>
  <si>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</si>
  <si>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</si>
  <si>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</si>
  <si>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</si>
  <si>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</si>
  <si>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</si>
  <si>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</si>
  <si>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</si>
  <si>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</si>
  <si>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</si>
  <si>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</si>
  <si>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</si>
  <si>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</si>
  <si>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</si>
  <si>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</si>
  <si>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</si>
  <si>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</si>
  <si>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</si>
  <si>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</si>
  <si>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</si>
  <si>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</si>
  <si>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</si>
  <si>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</si>
  <si>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</si>
  <si>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</si>
  <si>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</si>
  <si>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</si>
  <si>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</si>
  <si>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</si>
  <si>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</si>
  <si>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</si>
  <si>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</si>
  <si>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</si>
  <si>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</si>
  <si>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</si>
  <si>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</si>
  <si>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</si>
  <si>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</si>
  <si>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</si>
  <si>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</si>
  <si>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</si>
  <si>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平罗县2020年部门收入总表</t>
  </si>
  <si>
    <r>
      <t xml:space="preserve"> </t>
    </r>
    <r>
      <rPr>
        <sz val="10"/>
        <rFont val="宋体"/>
        <family val="0"/>
      </rPr>
      <t>公开部门：平罗县水务局本级</t>
    </r>
  </si>
  <si>
    <t xml:space="preserve">                                                                  单位：元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</si>
  <si>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</si>
  <si>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</si>
  <si>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</si>
  <si>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</si>
  <si>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</si>
  <si>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</si>
  <si>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</si>
  <si>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</si>
  <si>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</si>
  <si>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</si>
  <si>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</si>
  <si>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</si>
  <si>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</si>
  <si>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</si>
  <si>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</si>
  <si>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</si>
  <si>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平罗县2020年部门支出总表</t>
  </si>
  <si>
    <r>
      <t xml:space="preserve"> </t>
    </r>
    <r>
      <rPr>
        <sz val="10"/>
        <rFont val="宋体"/>
        <family val="0"/>
      </rPr>
      <t>公开部门：平罗县水务局本级</t>
    </r>
    <r>
      <rPr>
        <sz val="10"/>
        <rFont val="Arial"/>
        <family val="2"/>
      </rPr>
      <t xml:space="preserve"> </t>
    </r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</si>
  <si>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</si>
  <si>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</si>
  <si>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</si>
  <si>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</si>
  <si>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</si>
  <si>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</si>
  <si>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</si>
  <si>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</si>
  <si>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</si>
  <si>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部门项目支出预算绩效目标申报表</t>
  </si>
  <si>
    <t>( 2020 年度)</t>
  </si>
  <si>
    <t>项目名称</t>
  </si>
  <si>
    <t>防汛物质购置费</t>
  </si>
  <si>
    <t>主管部门及代码</t>
  </si>
  <si>
    <t>【038】平罗县水务局</t>
  </si>
  <si>
    <t>实施单位</t>
  </si>
  <si>
    <t>【038001】平罗县水务局本级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</si>
  <si>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</si>
  <si>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</si>
  <si>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</si>
  <si>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</si>
  <si>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</si>
  <si>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</si>
  <si>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</si>
  <si>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</si>
  <si>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</si>
  <si>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目标1：开展防汛预警巡查，保障预警监测设备正常运行，保障防汛物资购置及时，支付防汛工程产生的零星费用，按时巡查排洪沟道，及时上报险情，保护人民生命财产安全。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</si>
  <si>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</si>
  <si>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</si>
  <si>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</si>
  <si>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</si>
  <si>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</si>
  <si>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</si>
  <si>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</si>
  <si>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</si>
  <si>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防汛预警巡查次数</t>
  </si>
  <si>
    <t>10次</t>
  </si>
  <si>
    <t>质量指标（必填）</t>
  </si>
  <si>
    <t>预警监测设备是否正常运行</t>
  </si>
  <si>
    <t>正常</t>
  </si>
  <si>
    <t>时效指标（必填）</t>
  </si>
  <si>
    <t>本年内完成</t>
  </si>
  <si>
    <t>2020年年底</t>
  </si>
  <si>
    <t>成本指标（必填硬性指标）</t>
  </si>
  <si>
    <t>保障防汛工作正常开展</t>
  </si>
  <si>
    <t>40万元</t>
  </si>
  <si>
    <t>项目支出是否控制在预算内</t>
  </si>
  <si>
    <t>是</t>
  </si>
  <si>
    <t>效益指标</t>
  </si>
  <si>
    <t>社会效益指标（必填）</t>
  </si>
  <si>
    <t>保障人民财产安全</t>
  </si>
  <si>
    <t>保障</t>
  </si>
  <si>
    <t>可持续影响指标（必填）</t>
  </si>
  <si>
    <t>保证汛期汛情的及时上报</t>
  </si>
  <si>
    <t>满意度指标</t>
  </si>
  <si>
    <t>服务对象满意度指标（必填）</t>
  </si>
  <si>
    <t>黄河及贺兰山沿山群众满意度</t>
  </si>
  <si>
    <t>90%</t>
  </si>
  <si>
    <t>电排站、五排管理所经费</t>
  </si>
  <si>
    <t>雇佣长期看管人员7人，保障11个管理所泵站设备正常运行，按时发放聘用人员工资，及时维修设备，保障全县排水工作正常运行，使农作物不收水害、干旱，保障农民群众收入，促进社会稳定。</t>
  </si>
  <si>
    <t>聘用工作人员</t>
  </si>
  <si>
    <t>7人</t>
  </si>
  <si>
    <t>保障排水泵站运行个数</t>
  </si>
  <si>
    <t>11个</t>
  </si>
  <si>
    <t>保障补水泵站运行个数</t>
  </si>
  <si>
    <t>1个</t>
  </si>
  <si>
    <t>保障设备正常运行台数</t>
  </si>
  <si>
    <t>31台</t>
  </si>
  <si>
    <t>设备维修是否及时</t>
  </si>
  <si>
    <t>80%</t>
  </si>
  <si>
    <t>设备是否正常运行</t>
  </si>
  <si>
    <t>100%</t>
  </si>
  <si>
    <t>看护人员费用发放是否及时</t>
  </si>
  <si>
    <t>是否保障全县排水工作正常运行</t>
  </si>
  <si>
    <t>排水是否及时</t>
  </si>
  <si>
    <t>电排站电费</t>
  </si>
  <si>
    <t>14万元</t>
  </si>
  <si>
    <t>电排站看护人员费用</t>
  </si>
  <si>
    <t>5.3万元</t>
  </si>
  <si>
    <t>电排站设备维修费用</t>
  </si>
  <si>
    <t>14.1万元</t>
  </si>
  <si>
    <t>农水站运行费用</t>
  </si>
  <si>
    <t>1.6万元</t>
  </si>
  <si>
    <t>五排所设备维修费</t>
  </si>
  <si>
    <t>5万元</t>
  </si>
  <si>
    <t>经济效益指标（选填）</t>
  </si>
  <si>
    <t>保障县管电排站设备正常运行</t>
  </si>
  <si>
    <t>保障灌溉用水</t>
  </si>
  <si>
    <t>保障农作物生长</t>
  </si>
  <si>
    <t>保障农民收入，促进社会稳定</t>
  </si>
  <si>
    <t>生态效益指标（选填）</t>
  </si>
  <si>
    <t>提高农田水利灌溉</t>
  </si>
  <si>
    <t>提高</t>
  </si>
  <si>
    <t>是否保障农田不受水害、干旱</t>
  </si>
  <si>
    <t>用水农户满意度</t>
  </si>
  <si>
    <t>达到90%</t>
  </si>
  <si>
    <t>偿还世行节水灌溉二期项目贷款本息</t>
  </si>
  <si>
    <t>截止2020 年底，按时还清2020年度世行贷款本息492万元，项目区农田水利设施得到改善，提升节水灌溉效益。</t>
  </si>
  <si>
    <t>2020年偿还本息次数</t>
  </si>
  <si>
    <t>2次</t>
  </si>
  <si>
    <t>完成本息还款</t>
  </si>
  <si>
    <t>完成</t>
  </si>
  <si>
    <t>是否按时还款</t>
  </si>
  <si>
    <t>2020年还款</t>
  </si>
  <si>
    <t>492万元</t>
  </si>
  <si>
    <t>提升节水灌溉节水效率</t>
  </si>
  <si>
    <t>提升</t>
  </si>
  <si>
    <t>加强水资源利用</t>
  </si>
  <si>
    <t>明显</t>
  </si>
  <si>
    <t>满意度</t>
  </si>
  <si>
    <t>满意</t>
  </si>
  <si>
    <t>重点农田水利建设项目及自治区农田水利项目和人饮工程县配套</t>
  </si>
  <si>
    <t>人饮工程铺设联通管道64公里，自来水入户改造2688户，使项目区农村饮水入户率达到90%，让受益群众喝到干净、安全的放心水。</t>
  </si>
  <si>
    <t>铺设连通管网（公里）</t>
  </si>
  <si>
    <t>64公里</t>
  </si>
  <si>
    <t>自来水入户改造（户）</t>
  </si>
  <si>
    <t>2688户</t>
  </si>
  <si>
    <t>工程验收合格率</t>
  </si>
  <si>
    <t>已建工程是否存在质量问题</t>
  </si>
  <si>
    <t>否</t>
  </si>
  <si>
    <t>截至2019年底，建设任务完成比例</t>
  </si>
  <si>
    <t>≥80%</t>
  </si>
  <si>
    <t>截至2020年6月底，建设任务完成比例</t>
  </si>
  <si>
    <t>项目实际支出是否控制在预算内</t>
  </si>
  <si>
    <t>项目区农村饮水入户率</t>
  </si>
  <si>
    <t>≥90%</t>
  </si>
  <si>
    <t>已建工程是否良性运行</t>
  </si>
  <si>
    <t>工程是否达到工程是否达到设计使用年限设计使用年限</t>
  </si>
  <si>
    <t>受益人口满意度</t>
  </si>
  <si>
    <t>95%以上</t>
  </si>
  <si>
    <t>沿黄灌溉管理所运行费</t>
  </si>
  <si>
    <t>按时发放聘用人员工资，及时维修损坏设备，保证河东1.02万亩农田灌溉用水，保证农作物能够正常生长，保障农民收入，促进社会稳定。</t>
  </si>
  <si>
    <t>9人</t>
  </si>
  <si>
    <t>农田灌溉任务</t>
  </si>
  <si>
    <t>1.02万亩</t>
  </si>
  <si>
    <t>农田灌溉供水保障率</t>
  </si>
  <si>
    <t>95%</t>
  </si>
  <si>
    <t>按时发放聘用人员工资</t>
  </si>
  <si>
    <t>按月发放</t>
  </si>
  <si>
    <t>扬水灌溉用电电费</t>
  </si>
  <si>
    <t>9万元</t>
  </si>
  <si>
    <t>沿黄所聘用工作人员工资</t>
  </si>
  <si>
    <t>6万元</t>
  </si>
  <si>
    <t>保障农作物正常灌溉</t>
  </si>
  <si>
    <t>提高农田水利灌溉水平</t>
  </si>
  <si>
    <t>水土保持工作经费</t>
  </si>
  <si>
    <t>开展水土保持宣传、建立水保监测站3个、填封自备井8眼，按时发放聘用监督管理人员工资，不定期对取水口进行督查，减少生态植被被破坏的现象发生；开展水资源论证，办理取水许可证，促进水资源的可持续利用。</t>
  </si>
  <si>
    <t>开展水土保持宣传活动，制作永久性宣传牌</t>
  </si>
  <si>
    <t>2个</t>
  </si>
  <si>
    <t>制作宣传条幅、展板，发放宣传资料</t>
  </si>
  <si>
    <t>制作横幅10条，展板8个，发放宣传资料800份</t>
  </si>
  <si>
    <t>成立水保监测站</t>
  </si>
  <si>
    <t>3个</t>
  </si>
  <si>
    <t>年内完成取水许可证办理登记录入工作</t>
  </si>
  <si>
    <t>143家</t>
  </si>
  <si>
    <t>开展建设项目水资源论证</t>
  </si>
  <si>
    <t>办理企业取水许可证</t>
  </si>
  <si>
    <t>完成水土保持补偿费征收</t>
  </si>
  <si>
    <t>500000元</t>
  </si>
  <si>
    <t>完成自备井封填</t>
  </si>
  <si>
    <t>8眼</t>
  </si>
  <si>
    <t>聘用水土保持监督管理人员</t>
  </si>
  <si>
    <t>2人</t>
  </si>
  <si>
    <t>完成饮用水源地安全保障达标建设评估</t>
  </si>
  <si>
    <t>对不合规范的自备井及时下发停业检查通知，限期整改</t>
  </si>
  <si>
    <t>整改率95%</t>
  </si>
  <si>
    <t>区水利厅对水保治理工作考核得分90以上，全区排名前2名</t>
  </si>
  <si>
    <t>达到目标</t>
  </si>
  <si>
    <t>是否按时发放聘用水土保持监督管理人员工资</t>
  </si>
  <si>
    <t>不定期对取水口监督检查，</t>
  </si>
  <si>
    <t>按月抄表，建立用水、取水台账</t>
  </si>
  <si>
    <t>按时完成</t>
  </si>
  <si>
    <t>开展宣传活动，制作宣传牌、横幅、展板费用</t>
  </si>
  <si>
    <t>8万元</t>
  </si>
  <si>
    <t>聘用水土保持监督管理人员工资</t>
  </si>
  <si>
    <t>群众对水土保持工作认识提高</t>
  </si>
  <si>
    <t>增强</t>
  </si>
  <si>
    <t>破坏水土保持项目、生态植被的现象减少</t>
  </si>
  <si>
    <t>促进流域综合治理以及水资源可持续利用</t>
  </si>
  <si>
    <t>群众对水土保持治理工作满意度</t>
  </si>
  <si>
    <t>85%</t>
  </si>
  <si>
    <t>农村人饮安全供水工作站运行管护经费</t>
  </si>
  <si>
    <t>保障基层10个农村人饮安全供水工作站正常运行，按时发放聘用人员工资，及时维修管道设备，提高用水保证率，改善水质，保障农村居民用水安全，减少因为水质原因产生的疾病，维护社会稳定。</t>
  </si>
  <si>
    <t>55人</t>
  </si>
  <si>
    <t>保障基层站所正常运行</t>
  </si>
  <si>
    <t>10个</t>
  </si>
  <si>
    <t>保障农村人饮基层站所正常运行</t>
  </si>
  <si>
    <t>农村饮水水质是否达标</t>
  </si>
  <si>
    <t>供水保障率</t>
  </si>
  <si>
    <t>聘用工作人员工资发放是否及时</t>
  </si>
  <si>
    <t>聘用人员工资</t>
  </si>
  <si>
    <t>136.43万元</t>
  </si>
  <si>
    <t>人饮设备维修费用</t>
  </si>
  <si>
    <t>15.72万元</t>
  </si>
  <si>
    <t>保障农村居民用水安全，维护社会稳定</t>
  </si>
  <si>
    <t>减少疾病发生，提高农民健康水平</t>
  </si>
  <si>
    <t>解决农村饮水困难，</t>
  </si>
  <si>
    <t>基本解决</t>
  </si>
  <si>
    <t>提高农村用水保障率</t>
  </si>
  <si>
    <t>改善农民卫生习惯，提高生活质量</t>
  </si>
  <si>
    <t>农村居民对人饮站工作满意度</t>
  </si>
  <si>
    <t>抗旱服务队设备维修、养护经费</t>
  </si>
  <si>
    <t>保障抗旱服务队正常运行，按时发放聘用人员工资，保障设备能够正常运转，改善当地群众生产生活，使人民群众能够满意。</t>
  </si>
  <si>
    <t>抗旱服务队聘用人员</t>
  </si>
  <si>
    <t>6人</t>
  </si>
  <si>
    <t>抗旱服务队使用挖机</t>
  </si>
  <si>
    <t>2台</t>
  </si>
  <si>
    <t>设备维修是否合格</t>
  </si>
  <si>
    <t>合格</t>
  </si>
  <si>
    <t>及时维修损坏设备</t>
  </si>
  <si>
    <t>及时</t>
  </si>
  <si>
    <t>按时发放人员工资</t>
  </si>
  <si>
    <t>2020年1-12月</t>
  </si>
  <si>
    <t>保障抗旱服务队人员工资</t>
  </si>
  <si>
    <t>6.5万元</t>
  </si>
  <si>
    <t>维修挖掘机及燃油费</t>
  </si>
  <si>
    <t>3.5万元</t>
  </si>
  <si>
    <t>提高部门工作效率</t>
  </si>
  <si>
    <t>是否改善人民群众生产生活</t>
  </si>
  <si>
    <t>群众满意度提升</t>
  </si>
  <si>
    <t>河长制办公室运行经费及以奖代补资金</t>
  </si>
  <si>
    <t>目标1：对全县境内376公里河道巡查，开展县、乡、村级河长巡河不少于84次，保障河长制工作正常进行，按时发放聘用人员工资，保证河湖巡查、保洁工作顺利进行。目标2：办理拆除，清理“四乱”案件，打造13个美丽河湖，使重点入黄排水沟水质和全县22条河湖水质达到四类水，保护我们的水环境。</t>
  </si>
  <si>
    <t>安装巡河通</t>
  </si>
  <si>
    <t>291个</t>
  </si>
  <si>
    <t>巡河保洁</t>
  </si>
  <si>
    <t>376公里</t>
  </si>
  <si>
    <t>聘用河湖保洁人员</t>
  </si>
  <si>
    <t>141人</t>
  </si>
  <si>
    <t>安装公示牌</t>
  </si>
  <si>
    <t>13个</t>
  </si>
  <si>
    <t>县级河长巡河次数</t>
  </si>
  <si>
    <t>每月至少1次</t>
  </si>
  <si>
    <t>乡级河长巡河次数</t>
  </si>
  <si>
    <t>每月至少2次</t>
  </si>
  <si>
    <t>村级河长巡河次数</t>
  </si>
  <si>
    <t>每月至少4次</t>
  </si>
  <si>
    <t>办理拆除、清理“四乱”案件</t>
  </si>
  <si>
    <t>20件</t>
  </si>
  <si>
    <t>打造美丽河湖个数</t>
  </si>
  <si>
    <t>每乡镇1个</t>
  </si>
  <si>
    <t>重点入黄排水沟水质</t>
  </si>
  <si>
    <t>达到Ⅳ类</t>
  </si>
  <si>
    <t>提升域内22条河湖水质</t>
  </si>
  <si>
    <t>2020年底全部达到Ⅳ类</t>
  </si>
  <si>
    <t>巡河保洁员河湖保洁次数</t>
  </si>
  <si>
    <t>经常性开展</t>
  </si>
  <si>
    <t>各乡镇以奖代补资金</t>
  </si>
  <si>
    <t>170万元</t>
  </si>
  <si>
    <t>清理垃圾动用机械费用</t>
  </si>
  <si>
    <t>50万元</t>
  </si>
  <si>
    <t>促进水污染综合治理能力提升</t>
  </si>
  <si>
    <t>两岸村居环境</t>
  </si>
  <si>
    <t>宜居</t>
  </si>
  <si>
    <t>改善河湖水质，打造河畅、水清、岸绿、景美的人居环境</t>
  </si>
  <si>
    <t>群众对河长制工作满意度</t>
  </si>
  <si>
    <t>群众满意</t>
  </si>
  <si>
    <t>翰泉海管护经费</t>
  </si>
  <si>
    <t>聘用人员每年2次对瀚泉海及时补水，保障瀚泉海水生态环境，使瀚泉海水质达到四类水，维护瀚泉海水生态环境良好发展，使人民群众有一个水清山绿的休闲度假地方。</t>
  </si>
  <si>
    <t>聘用固定保洁人员</t>
  </si>
  <si>
    <t>聘用季节性临时工</t>
  </si>
  <si>
    <t>5人</t>
  </si>
  <si>
    <t>水质达到四类水</t>
  </si>
  <si>
    <t>达到</t>
  </si>
  <si>
    <t>翰泉海补水</t>
  </si>
  <si>
    <t>每年2次</t>
  </si>
  <si>
    <t>翰泉海保洁</t>
  </si>
  <si>
    <t>3台节制闸启闭机检修</t>
  </si>
  <si>
    <t>5年1次</t>
  </si>
  <si>
    <t>4.8万元</t>
  </si>
  <si>
    <t>固定人员工资</t>
  </si>
  <si>
    <t>临时聘用人工工资</t>
  </si>
  <si>
    <t>3.6万元</t>
  </si>
  <si>
    <t>补水水费</t>
  </si>
  <si>
    <t>6.6万元</t>
  </si>
  <si>
    <t>种植荷花睡莲等植物</t>
  </si>
  <si>
    <t>7.2万元</t>
  </si>
  <si>
    <t>保障翰泉海环境干净卫生</t>
  </si>
  <si>
    <t>逐年提高</t>
  </si>
  <si>
    <t>保障翰泉海水清山绿</t>
  </si>
  <si>
    <t>达到要求</t>
  </si>
  <si>
    <t>维护瀚泉海水生态环境良好发展</t>
  </si>
  <si>
    <t>群众对翰泉海环境满意度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</si>
</sst>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  <numFmt numFmtId="181" formatCode="yyyy&quot;年&quot;m&quot;月&quot;d&quot;日&quot;;@"/>
    <numFmt numFmtId="182" formatCode="0;[Red]0"/>
  </numFmts>
  <fonts count="73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0"/>
      <name val="Calibri"/>
      <family val="2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Calibri"/>
      <family val="2"/>
    </font>
    <font>
      <sz val="20"/>
      <color indexed="8"/>
      <name val="Arial"/>
      <family val="2"/>
    </font>
    <font>
      <b/>
      <sz val="10"/>
      <name val="宋体"/>
      <family val="0"/>
    </font>
    <font>
      <sz val="10"/>
      <name val="Calibri"/>
      <family val="2"/>
    </font>
    <font>
      <b/>
      <sz val="22"/>
      <color indexed="8"/>
      <name val="宋体"/>
      <family val="0"/>
    </font>
    <font>
      <b/>
      <sz val="11"/>
      <color indexed="8"/>
      <name val="Calibri"/>
      <family val="2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63" fillId="0" borderId="11" xfId="0" applyFont="1" applyBorder="1" applyAlignment="1">
      <alignment horizontal="center" wrapText="1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3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left" wrapText="1"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63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3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5" fillId="0" borderId="11" xfId="0" applyFont="1" applyBorder="1" applyAlignment="1">
      <alignment horizontal="center" wrapText="1"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center" wrapText="1"/>
    </xf>
    <xf numFmtId="0" fontId="63" fillId="33" borderId="11" xfId="0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49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180" fontId="19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20" fillId="0" borderId="9" xfId="0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right" vertical="center"/>
      <protection/>
    </xf>
    <xf numFmtId="0" fontId="20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>
      <alignment horizontal="right" vertical="center" shrinkToFit="1"/>
    </xf>
    <xf numFmtId="0" fontId="20" fillId="0" borderId="11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vertical="center" shrinkToFit="1"/>
    </xf>
    <xf numFmtId="0" fontId="21" fillId="0" borderId="0" xfId="0" applyFont="1" applyFill="1" applyAlignment="1" applyProtection="1">
      <alignment/>
      <protection/>
    </xf>
    <xf numFmtId="0" fontId="8" fillId="0" borderId="0" xfId="63" applyFont="1" applyBorder="1" applyAlignment="1" applyProtection="1">
      <alignment/>
      <protection/>
    </xf>
    <xf numFmtId="0" fontId="20" fillId="0" borderId="0" xfId="63" applyFont="1" applyAlignment="1" applyProtection="1">
      <alignment/>
      <protection/>
    </xf>
    <xf numFmtId="49" fontId="17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right"/>
      <protection/>
    </xf>
    <xf numFmtId="49" fontId="67" fillId="0" borderId="0" xfId="0" applyNumberFormat="1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49" fontId="68" fillId="0" borderId="0" xfId="0" applyNumberFormat="1" applyFont="1" applyFill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49" fontId="8" fillId="0" borderId="9" xfId="63" applyNumberFormat="1" applyFont="1" applyBorder="1" applyAlignment="1" applyProtection="1">
      <alignment horizontal="center" vertical="center"/>
      <protection/>
    </xf>
    <xf numFmtId="0" fontId="8" fillId="0" borderId="9" xfId="63" applyFont="1" applyBorder="1" applyAlignment="1" applyProtection="1">
      <alignment vertical="center"/>
      <protection/>
    </xf>
    <xf numFmtId="0" fontId="69" fillId="0" borderId="16" xfId="63" applyFont="1" applyBorder="1" applyAlignment="1" applyProtection="1">
      <alignment horizontal="center" vertical="center" wrapText="1"/>
      <protection/>
    </xf>
    <xf numFmtId="0" fontId="63" fillId="0" borderId="11" xfId="63" applyFont="1" applyBorder="1" applyAlignment="1" applyProtection="1">
      <alignment horizontal="center" vertical="center"/>
      <protection/>
    </xf>
    <xf numFmtId="0" fontId="8" fillId="0" borderId="11" xfId="63" applyFont="1" applyBorder="1" applyAlignment="1" applyProtection="1">
      <alignment horizontal="center" vertical="center"/>
      <protection/>
    </xf>
    <xf numFmtId="181" fontId="63" fillId="0" borderId="11" xfId="63" applyNumberFormat="1" applyFont="1" applyBorder="1" applyAlignment="1" applyProtection="1">
      <alignment horizontal="right" vertical="center" wrapText="1"/>
      <protection/>
    </xf>
    <xf numFmtId="181" fontId="8" fillId="0" borderId="11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center" vertical="center"/>
      <protection/>
    </xf>
    <xf numFmtId="0" fontId="8" fillId="0" borderId="10" xfId="63" applyFont="1" applyBorder="1" applyAlignment="1" applyProtection="1">
      <alignment horizontal="center" vertical="center"/>
      <protection/>
    </xf>
    <xf numFmtId="0" fontId="8" fillId="0" borderId="17" xfId="63" applyFont="1" applyBorder="1" applyAlignment="1" applyProtection="1">
      <alignment horizontal="center" vertical="center"/>
      <protection/>
    </xf>
    <xf numFmtId="0" fontId="63" fillId="0" borderId="18" xfId="63" applyFont="1" applyBorder="1" applyAlignment="1" applyProtection="1">
      <alignment horizontal="center" vertical="center"/>
      <protection/>
    </xf>
    <xf numFmtId="0" fontId="63" fillId="0" borderId="18" xfId="63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49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center"/>
      <protection/>
    </xf>
    <xf numFmtId="180" fontId="22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Border="1" applyAlignment="1">
      <alignment horizontal="right" vertical="center" wrapText="1"/>
    </xf>
    <xf numFmtId="10" fontId="23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180" fontId="22" fillId="0" borderId="20" xfId="0" applyNumberFormat="1" applyFont="1" applyFill="1" applyBorder="1" applyAlignment="1" applyProtection="1">
      <alignment horizontal="right" vertical="center"/>
      <protection/>
    </xf>
    <xf numFmtId="182" fontId="22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9" xfId="63" applyFont="1" applyBorder="1" applyAlignment="1" applyProtection="1">
      <alignment horizontal="center" vertical="center"/>
      <protection/>
    </xf>
    <xf numFmtId="0" fontId="69" fillId="0" borderId="16" xfId="63" applyFont="1" applyBorder="1" applyAlignment="1" applyProtection="1">
      <alignment horizontal="center" vertical="center"/>
      <protection/>
    </xf>
    <xf numFmtId="0" fontId="8" fillId="0" borderId="21" xfId="63" applyFont="1" applyBorder="1" applyAlignment="1" applyProtection="1">
      <alignment horizontal="center" vertical="center"/>
      <protection/>
    </xf>
    <xf numFmtId="0" fontId="8" fillId="0" borderId="10" xfId="63" applyFont="1" applyFill="1" applyBorder="1" applyAlignment="1" applyProtection="1">
      <alignment horizontal="center" vertical="center"/>
      <protection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8" xfId="63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center"/>
      <protection/>
    </xf>
    <xf numFmtId="0" fontId="8" fillId="0" borderId="23" xfId="63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vertical="center"/>
      <protection/>
    </xf>
    <xf numFmtId="0" fontId="7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25" fillId="0" borderId="11" xfId="63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 shrinkToFit="1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25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27" sqref="E27"/>
    </sheetView>
  </sheetViews>
  <sheetFormatPr defaultColWidth="9.140625" defaultRowHeight="12.75"/>
  <cols>
    <col min="1" max="1" width="33.421875" style="70" customWidth="1"/>
    <col min="2" max="2" width="15.57421875" style="70" customWidth="1"/>
    <col min="3" max="3" width="41.28125" style="70" customWidth="1"/>
    <col min="4" max="4" width="14.00390625" style="70" customWidth="1"/>
    <col min="5" max="5" width="13.00390625" style="70" customWidth="1"/>
    <col min="6" max="6" width="16.140625" style="70" customWidth="1"/>
    <col min="7" max="7" width="9.7109375" style="70" customWidth="1"/>
    <col min="8" max="16384" width="9.140625" style="70" customWidth="1"/>
  </cols>
  <sheetData>
    <row r="1" s="142" customFormat="1" ht="15.75" customHeight="1">
      <c r="A1" s="144" t="s">
        <v>0</v>
      </c>
    </row>
    <row r="2" spans="1:6" s="143" customFormat="1" ht="22.5" customHeight="1">
      <c r="A2" s="102" t="s">
        <v>1</v>
      </c>
      <c r="B2" s="102"/>
      <c r="C2" s="102"/>
      <c r="D2" s="102"/>
      <c r="E2" s="102"/>
      <c r="F2" s="102"/>
    </row>
    <row r="3" spans="1:6" s="77" customFormat="1" ht="13.5" customHeight="1">
      <c r="A3" s="145" t="s">
        <v>2</v>
      </c>
      <c r="E3" s="76" t="s">
        <v>3</v>
      </c>
      <c r="F3" s="76"/>
    </row>
    <row r="4" spans="1:6" ht="13.5" customHeight="1">
      <c r="A4" s="146" t="s">
        <v>4</v>
      </c>
      <c r="B4" s="146" t="s">
        <v>5</v>
      </c>
      <c r="C4" s="146" t="s">
        <v>6</v>
      </c>
      <c r="D4" s="146"/>
      <c r="E4" s="146"/>
      <c r="F4" s="146" t="s">
        <v>5</v>
      </c>
    </row>
    <row r="5" spans="1:6" ht="13.5" customHeight="1">
      <c r="A5" s="146" t="s">
        <v>7</v>
      </c>
      <c r="B5" s="146" t="s">
        <v>8</v>
      </c>
      <c r="C5" s="146" t="s">
        <v>9</v>
      </c>
      <c r="D5" s="146" t="s">
        <v>8</v>
      </c>
      <c r="E5" s="146"/>
      <c r="F5" s="146"/>
    </row>
    <row r="6" spans="1:6" ht="27" customHeight="1">
      <c r="A6" s="146"/>
      <c r="B6" s="146"/>
      <c r="C6" s="146"/>
      <c r="D6" s="146" t="s">
        <v>10</v>
      </c>
      <c r="E6" s="147" t="s">
        <v>11</v>
      </c>
      <c r="F6" s="147" t="s">
        <v>12</v>
      </c>
    </row>
    <row r="7" spans="1:6" ht="13.5" customHeight="1">
      <c r="A7" s="148" t="s">
        <v>13</v>
      </c>
      <c r="B7" s="149">
        <f>B8</f>
        <v>28476179.21</v>
      </c>
      <c r="C7" s="148" t="s">
        <v>14</v>
      </c>
      <c r="D7" s="149">
        <f>D15+D17+D20+D27</f>
        <v>28476179.21</v>
      </c>
      <c r="E7" s="149">
        <f>E15+E17+E20+E27</f>
        <v>28476179.21</v>
      </c>
      <c r="F7" s="91"/>
    </row>
    <row r="8" spans="1:6" ht="13.5" customHeight="1">
      <c r="A8" s="150" t="s">
        <v>15</v>
      </c>
      <c r="B8" s="46">
        <v>28476179.21</v>
      </c>
      <c r="C8" s="151" t="s">
        <v>16</v>
      </c>
      <c r="D8" s="91"/>
      <c r="E8" s="91"/>
      <c r="F8" s="91"/>
    </row>
    <row r="9" spans="1:6" ht="13.5" customHeight="1">
      <c r="A9" s="150" t="s">
        <v>17</v>
      </c>
      <c r="B9" s="91"/>
      <c r="C9" s="151" t="s">
        <v>18</v>
      </c>
      <c r="D9" s="91"/>
      <c r="E9" s="91"/>
      <c r="F9" s="91"/>
    </row>
    <row r="10" spans="1:6" ht="13.5" customHeight="1">
      <c r="A10" s="148" t="s">
        <v>19</v>
      </c>
      <c r="B10" s="91"/>
      <c r="C10" s="151" t="s">
        <v>20</v>
      </c>
      <c r="D10" s="46"/>
      <c r="E10" s="46"/>
      <c r="F10" s="91"/>
    </row>
    <row r="11" spans="1:6" ht="13.5" customHeight="1">
      <c r="A11" s="148" t="s">
        <v>21</v>
      </c>
      <c r="B11" s="91"/>
      <c r="C11" s="151" t="s">
        <v>22</v>
      </c>
      <c r="D11" s="46"/>
      <c r="E11" s="46"/>
      <c r="F11" s="91"/>
    </row>
    <row r="12" spans="1:6" ht="13.5" customHeight="1">
      <c r="A12" s="148" t="s">
        <v>23</v>
      </c>
      <c r="B12" s="91"/>
      <c r="C12" s="151" t="s">
        <v>24</v>
      </c>
      <c r="D12" s="46"/>
      <c r="E12" s="46"/>
      <c r="F12" s="91"/>
    </row>
    <row r="13" spans="1:6" ht="13.5" customHeight="1">
      <c r="A13" s="148"/>
      <c r="B13" s="91"/>
      <c r="C13" s="151" t="s">
        <v>25</v>
      </c>
      <c r="D13" s="46"/>
      <c r="E13" s="46"/>
      <c r="F13" s="91"/>
    </row>
    <row r="14" spans="1:6" ht="13.5" customHeight="1">
      <c r="A14" s="150" t="s">
        <v>5</v>
      </c>
      <c r="B14" s="152"/>
      <c r="C14" s="151" t="s">
        <v>26</v>
      </c>
      <c r="D14" s="46"/>
      <c r="E14" s="46"/>
      <c r="F14" s="91"/>
    </row>
    <row r="15" spans="1:6" ht="13.5" customHeight="1">
      <c r="A15" s="148" t="s">
        <v>5</v>
      </c>
      <c r="B15" s="152"/>
      <c r="C15" s="151" t="s">
        <v>27</v>
      </c>
      <c r="D15" s="46">
        <f>E15</f>
        <v>1240674.29</v>
      </c>
      <c r="E15" s="46">
        <f>1240674.29</f>
        <v>1240674.29</v>
      </c>
      <c r="F15" s="91"/>
    </row>
    <row r="16" spans="1:6" ht="13.5" customHeight="1">
      <c r="A16" s="148" t="s">
        <v>5</v>
      </c>
      <c r="B16" s="152"/>
      <c r="C16" s="151" t="s">
        <v>28</v>
      </c>
      <c r="D16" s="46"/>
      <c r="E16" s="46"/>
      <c r="F16" s="91"/>
    </row>
    <row r="17" spans="1:6" ht="13.5" customHeight="1">
      <c r="A17" s="148" t="s">
        <v>5</v>
      </c>
      <c r="B17" s="152"/>
      <c r="C17" s="151" t="s">
        <v>29</v>
      </c>
      <c r="D17" s="46">
        <f>E17</f>
        <v>648646.08</v>
      </c>
      <c r="E17" s="46">
        <f>648646.08</f>
        <v>648646.08</v>
      </c>
      <c r="F17" s="91"/>
    </row>
    <row r="18" spans="1:6" ht="13.5" customHeight="1">
      <c r="A18" s="148" t="s">
        <v>5</v>
      </c>
      <c r="B18" s="152"/>
      <c r="C18" s="151" t="s">
        <v>30</v>
      </c>
      <c r="D18" s="46"/>
      <c r="E18" s="46"/>
      <c r="F18" s="91"/>
    </row>
    <row r="19" spans="1:6" ht="13.5" customHeight="1">
      <c r="A19" s="148" t="s">
        <v>5</v>
      </c>
      <c r="B19" s="152"/>
      <c r="C19" s="151" t="s">
        <v>31</v>
      </c>
      <c r="D19" s="46"/>
      <c r="E19" s="46"/>
      <c r="F19" s="91"/>
    </row>
    <row r="20" spans="1:6" ht="13.5" customHeight="1">
      <c r="A20" s="148" t="s">
        <v>5</v>
      </c>
      <c r="B20" s="152"/>
      <c r="C20" s="151" t="s">
        <v>32</v>
      </c>
      <c r="D20" s="46">
        <f>E20</f>
        <v>24876682.23</v>
      </c>
      <c r="E20" s="46">
        <f>24876682.23</f>
        <v>24876682.23</v>
      </c>
      <c r="F20" s="91"/>
    </row>
    <row r="21" spans="1:6" ht="13.5" customHeight="1">
      <c r="A21" s="148" t="s">
        <v>5</v>
      </c>
      <c r="B21" s="152"/>
      <c r="C21" s="151" t="s">
        <v>33</v>
      </c>
      <c r="D21" s="46"/>
      <c r="E21" s="46"/>
      <c r="F21" s="91"/>
    </row>
    <row r="22" spans="1:6" ht="13.5" customHeight="1">
      <c r="A22" s="148" t="s">
        <v>5</v>
      </c>
      <c r="B22" s="152"/>
      <c r="C22" s="151" t="s">
        <v>34</v>
      </c>
      <c r="D22" s="46"/>
      <c r="E22" s="46"/>
      <c r="F22" s="91"/>
    </row>
    <row r="23" spans="1:6" ht="13.5" customHeight="1">
      <c r="A23" s="148" t="s">
        <v>5</v>
      </c>
      <c r="B23" s="152"/>
      <c r="C23" s="151" t="s">
        <v>35</v>
      </c>
      <c r="D23" s="46"/>
      <c r="E23" s="46"/>
      <c r="F23" s="91"/>
    </row>
    <row r="24" spans="1:6" ht="13.5" customHeight="1">
      <c r="A24" s="148" t="s">
        <v>5</v>
      </c>
      <c r="B24" s="152"/>
      <c r="C24" s="151" t="s">
        <v>36</v>
      </c>
      <c r="D24" s="46"/>
      <c r="E24" s="46"/>
      <c r="F24" s="91"/>
    </row>
    <row r="25" spans="1:6" ht="13.5" customHeight="1">
      <c r="A25" s="148" t="s">
        <v>5</v>
      </c>
      <c r="B25" s="152"/>
      <c r="C25" s="151" t="s">
        <v>37</v>
      </c>
      <c r="D25" s="46"/>
      <c r="E25" s="46"/>
      <c r="F25" s="91"/>
    </row>
    <row r="26" spans="1:6" ht="13.5" customHeight="1">
      <c r="A26" s="148" t="s">
        <v>5</v>
      </c>
      <c r="B26" s="152"/>
      <c r="C26" s="151" t="s">
        <v>38</v>
      </c>
      <c r="D26" s="46"/>
      <c r="E26" s="46"/>
      <c r="F26" s="91"/>
    </row>
    <row r="27" spans="1:6" ht="13.5" customHeight="1">
      <c r="A27" s="148"/>
      <c r="B27" s="152"/>
      <c r="C27" s="151" t="s">
        <v>39</v>
      </c>
      <c r="D27" s="46">
        <f>E27</f>
        <v>1710176.61</v>
      </c>
      <c r="E27" s="46">
        <f>1710176.61</f>
        <v>1710176.61</v>
      </c>
      <c r="F27" s="91"/>
    </row>
    <row r="28" spans="1:6" ht="13.5" customHeight="1">
      <c r="A28" s="148"/>
      <c r="B28" s="152"/>
      <c r="C28" s="151" t="s">
        <v>40</v>
      </c>
      <c r="D28" s="46"/>
      <c r="E28" s="46"/>
      <c r="F28" s="91"/>
    </row>
    <row r="29" spans="1:6" ht="13.5" customHeight="1">
      <c r="A29" s="148"/>
      <c r="B29" s="152"/>
      <c r="C29" s="151" t="s">
        <v>41</v>
      </c>
      <c r="D29" s="148"/>
      <c r="E29" s="148"/>
      <c r="F29" s="91"/>
    </row>
    <row r="30" spans="1:6" ht="13.5" customHeight="1">
      <c r="A30" s="148"/>
      <c r="B30" s="152"/>
      <c r="C30" s="151" t="s">
        <v>42</v>
      </c>
      <c r="D30" s="148"/>
      <c r="E30" s="148"/>
      <c r="F30" s="91"/>
    </row>
    <row r="31" spans="1:6" ht="13.5" customHeight="1">
      <c r="A31" s="148"/>
      <c r="B31" s="152"/>
      <c r="C31" s="151" t="s">
        <v>43</v>
      </c>
      <c r="D31" s="148"/>
      <c r="E31" s="148"/>
      <c r="F31" s="91"/>
    </row>
    <row r="32" spans="1:6" ht="13.5" customHeight="1">
      <c r="A32" s="148"/>
      <c r="B32" s="152"/>
      <c r="C32" s="151" t="s">
        <v>44</v>
      </c>
      <c r="D32" s="148"/>
      <c r="E32" s="148"/>
      <c r="F32" s="91"/>
    </row>
    <row r="33" spans="1:6" ht="13.5" customHeight="1">
      <c r="A33" s="148"/>
      <c r="B33" s="152"/>
      <c r="C33" s="151" t="s">
        <v>45</v>
      </c>
      <c r="D33" s="148"/>
      <c r="E33" s="148"/>
      <c r="F33" s="91"/>
    </row>
    <row r="34" spans="1:6" ht="13.5" customHeight="1">
      <c r="A34" s="148"/>
      <c r="B34" s="152"/>
      <c r="C34" s="151" t="s">
        <v>46</v>
      </c>
      <c r="D34" s="148"/>
      <c r="E34" s="148"/>
      <c r="F34" s="91"/>
    </row>
    <row r="35" spans="1:6" ht="13.5" customHeight="1">
      <c r="A35" s="148"/>
      <c r="B35" s="152"/>
      <c r="C35" s="151" t="s">
        <v>47</v>
      </c>
      <c r="D35" s="148"/>
      <c r="E35" s="148"/>
      <c r="F35" s="91"/>
    </row>
    <row r="36" spans="1:6" ht="13.5" customHeight="1">
      <c r="A36" s="148"/>
      <c r="B36" s="152"/>
      <c r="C36" s="151" t="s">
        <v>48</v>
      </c>
      <c r="D36" s="148"/>
      <c r="E36" s="148"/>
      <c r="F36" s="91"/>
    </row>
    <row r="37" spans="1:6" ht="13.5" customHeight="1">
      <c r="A37" s="153" t="s">
        <v>49</v>
      </c>
      <c r="B37" s="152"/>
      <c r="C37" s="148"/>
      <c r="D37" s="148"/>
      <c r="E37" s="148"/>
      <c r="F37" s="91"/>
    </row>
    <row r="38" spans="1:6" ht="13.5" customHeight="1">
      <c r="A38" s="150" t="s">
        <v>50</v>
      </c>
      <c r="B38" s="152"/>
      <c r="C38" s="153" t="s">
        <v>51</v>
      </c>
      <c r="D38" s="148"/>
      <c r="E38" s="148"/>
      <c r="F38" s="91"/>
    </row>
    <row r="39" spans="1:6" ht="13.5" customHeight="1">
      <c r="A39" s="150" t="s">
        <v>52</v>
      </c>
      <c r="B39" s="91"/>
      <c r="C39" s="150" t="s">
        <v>50</v>
      </c>
      <c r="D39" s="154"/>
      <c r="E39" s="154"/>
      <c r="F39" s="91"/>
    </row>
    <row r="40" spans="1:6" ht="13.5" customHeight="1">
      <c r="A40" s="150"/>
      <c r="B40" s="91"/>
      <c r="C40" s="150" t="s">
        <v>53</v>
      </c>
      <c r="D40" s="155"/>
      <c r="E40" s="155"/>
      <c r="F40" s="91"/>
    </row>
    <row r="41" spans="1:6" ht="13.5" customHeight="1">
      <c r="A41" s="156" t="s">
        <v>54</v>
      </c>
      <c r="B41" s="157">
        <v>28476179.21</v>
      </c>
      <c r="C41" s="156" t="s">
        <v>55</v>
      </c>
      <c r="D41" s="157">
        <v>28476179.21</v>
      </c>
      <c r="E41" s="157">
        <v>28476179.21</v>
      </c>
      <c r="F41" s="91"/>
    </row>
    <row r="42" spans="1:6" ht="20.25">
      <c r="A42" s="158"/>
      <c r="B42" s="158"/>
      <c r="C42" s="158"/>
      <c r="D42" s="158"/>
      <c r="E42" s="158"/>
      <c r="F42" s="158"/>
    </row>
  </sheetData>
  <sheetProtection/>
  <mergeCells count="9">
    <mergeCell ref="A2:F2"/>
    <mergeCell ref="E3:F3"/>
    <mergeCell ref="A4:B4"/>
    <mergeCell ref="C4:F4"/>
    <mergeCell ref="D5:F5"/>
    <mergeCell ref="A42:F42"/>
    <mergeCell ref="A5:A6"/>
    <mergeCell ref="B5:B6"/>
    <mergeCell ref="C5:C6"/>
  </mergeCells>
  <printOptions/>
  <pageMargins left="0.71" right="0.71" top="0.2" bottom="0.2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Zeros="0" workbookViewId="0" topLeftCell="A1">
      <selection activeCell="D22" sqref="D22"/>
    </sheetView>
  </sheetViews>
  <sheetFormatPr defaultColWidth="9.140625" defaultRowHeight="12.75"/>
  <cols>
    <col min="1" max="1" width="11.28125" style="1" customWidth="1"/>
    <col min="2" max="2" width="18.140625" style="1" customWidth="1"/>
    <col min="3" max="3" width="16.57421875" style="1" customWidth="1"/>
    <col min="4" max="4" width="15.28125" style="1" customWidth="1"/>
    <col min="5" max="5" width="19.140625" style="1" customWidth="1"/>
    <col min="6" max="6" width="20.140625" style="1" customWidth="1"/>
    <col min="7" max="7" width="22.851562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285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400000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400000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299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308</v>
      </c>
      <c r="E12" s="9"/>
      <c r="F12" s="9"/>
      <c r="G12" s="10" t="s">
        <v>309</v>
      </c>
    </row>
    <row r="13" spans="1:7" ht="15.75" customHeight="1">
      <c r="A13" s="8" t="s">
        <v>305</v>
      </c>
      <c r="B13" s="8" t="s">
        <v>306</v>
      </c>
      <c r="C13" s="8" t="s">
        <v>310</v>
      </c>
      <c r="D13" s="8" t="s">
        <v>311</v>
      </c>
      <c r="E13" s="9" t="s">
        <v>5</v>
      </c>
      <c r="F13" s="9" t="s">
        <v>5</v>
      </c>
      <c r="G13" s="10" t="s">
        <v>312</v>
      </c>
    </row>
    <row r="14" spans="1:7" ht="15.75" customHeight="1">
      <c r="A14" s="8" t="s">
        <v>305</v>
      </c>
      <c r="B14" s="8" t="s">
        <v>306</v>
      </c>
      <c r="C14" s="8" t="s">
        <v>313</v>
      </c>
      <c r="D14" s="8" t="s">
        <v>314</v>
      </c>
      <c r="E14" s="9" t="s">
        <v>5</v>
      </c>
      <c r="F14" s="9" t="s">
        <v>5</v>
      </c>
      <c r="G14" s="10" t="s">
        <v>315</v>
      </c>
    </row>
    <row r="15" spans="1:7" ht="15.75" customHeight="1">
      <c r="A15" s="8" t="s">
        <v>305</v>
      </c>
      <c r="B15" s="8" t="s">
        <v>306</v>
      </c>
      <c r="C15" s="8" t="s">
        <v>316</v>
      </c>
      <c r="D15" s="8" t="s">
        <v>317</v>
      </c>
      <c r="E15" s="9" t="s">
        <v>5</v>
      </c>
      <c r="F15" s="9" t="s">
        <v>5</v>
      </c>
      <c r="G15" s="10" t="s">
        <v>318</v>
      </c>
    </row>
    <row r="16" spans="1:7" ht="15.75" customHeight="1">
      <c r="A16" s="8" t="s">
        <v>305</v>
      </c>
      <c r="B16" s="8" t="s">
        <v>306</v>
      </c>
      <c r="C16" s="8" t="s">
        <v>316</v>
      </c>
      <c r="D16" s="8" t="s">
        <v>319</v>
      </c>
      <c r="E16" s="9" t="s">
        <v>5</v>
      </c>
      <c r="F16" s="9" t="s">
        <v>5</v>
      </c>
      <c r="G16" s="10" t="s">
        <v>320</v>
      </c>
    </row>
    <row r="17" spans="1:7" ht="15.75" customHeight="1">
      <c r="A17" s="8" t="s">
        <v>305</v>
      </c>
      <c r="B17" s="8" t="s">
        <v>321</v>
      </c>
      <c r="C17" s="8" t="s">
        <v>322</v>
      </c>
      <c r="D17" s="8" t="s">
        <v>323</v>
      </c>
      <c r="E17" s="9" t="s">
        <v>5</v>
      </c>
      <c r="F17" s="9" t="s">
        <v>5</v>
      </c>
      <c r="G17" s="10" t="s">
        <v>324</v>
      </c>
    </row>
    <row r="18" spans="1:7" ht="15.75" customHeight="1">
      <c r="A18" s="8" t="s">
        <v>305</v>
      </c>
      <c r="B18" s="8" t="s">
        <v>321</v>
      </c>
      <c r="C18" s="8" t="s">
        <v>325</v>
      </c>
      <c r="D18" s="8" t="s">
        <v>326</v>
      </c>
      <c r="E18" s="9" t="s">
        <v>5</v>
      </c>
      <c r="F18" s="9" t="s">
        <v>5</v>
      </c>
      <c r="G18" s="10" t="s">
        <v>324</v>
      </c>
    </row>
    <row r="19" spans="1:7" ht="15.75" customHeight="1">
      <c r="A19" s="8" t="s">
        <v>305</v>
      </c>
      <c r="B19" s="8" t="s">
        <v>327</v>
      </c>
      <c r="C19" s="8" t="s">
        <v>328</v>
      </c>
      <c r="D19" s="8" t="s">
        <v>329</v>
      </c>
      <c r="E19" s="9" t="s">
        <v>5</v>
      </c>
      <c r="F19" s="9" t="s">
        <v>5</v>
      </c>
      <c r="G19" s="10" t="s">
        <v>330</v>
      </c>
    </row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6"/>
    <mergeCell ref="B17:B18"/>
    <mergeCell ref="C15:C1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1.28125" style="1" customWidth="1"/>
    <col min="2" max="2" width="16.140625" style="1" customWidth="1"/>
    <col min="3" max="3" width="24.00390625" style="1" customWidth="1"/>
    <col min="4" max="4" width="15.28125" style="1" customWidth="1"/>
    <col min="5" max="5" width="19.140625" style="1" customWidth="1"/>
    <col min="6" max="6" width="17.57421875" style="1" customWidth="1"/>
    <col min="7" max="7" width="19.574218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331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400000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400000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332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333</v>
      </c>
      <c r="E12" s="9"/>
      <c r="F12" s="9"/>
      <c r="G12" s="10" t="s">
        <v>334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335</v>
      </c>
      <c r="E13" s="9" t="s">
        <v>5</v>
      </c>
      <c r="F13" s="9" t="s">
        <v>5</v>
      </c>
      <c r="G13" s="10" t="s">
        <v>336</v>
      </c>
    </row>
    <row r="14" spans="1:7" ht="15.75" customHeight="1">
      <c r="A14" s="8" t="s">
        <v>305</v>
      </c>
      <c r="B14" s="8" t="s">
        <v>306</v>
      </c>
      <c r="C14" s="8" t="s">
        <v>307</v>
      </c>
      <c r="D14" s="8" t="s">
        <v>337</v>
      </c>
      <c r="E14" s="9" t="s">
        <v>5</v>
      </c>
      <c r="F14" s="9" t="s">
        <v>5</v>
      </c>
      <c r="G14" s="10" t="s">
        <v>338</v>
      </c>
    </row>
    <row r="15" spans="1:7" ht="15.75" customHeight="1">
      <c r="A15" s="8" t="s">
        <v>305</v>
      </c>
      <c r="B15" s="8" t="s">
        <v>306</v>
      </c>
      <c r="C15" s="8" t="s">
        <v>307</v>
      </c>
      <c r="D15" s="8" t="s">
        <v>339</v>
      </c>
      <c r="E15" s="9" t="s">
        <v>5</v>
      </c>
      <c r="F15" s="9" t="s">
        <v>5</v>
      </c>
      <c r="G15" s="10" t="s">
        <v>340</v>
      </c>
    </row>
    <row r="16" spans="1:7" ht="15.75" customHeight="1">
      <c r="A16" s="8" t="s">
        <v>305</v>
      </c>
      <c r="B16" s="8" t="s">
        <v>306</v>
      </c>
      <c r="C16" s="8" t="s">
        <v>310</v>
      </c>
      <c r="D16" s="8" t="s">
        <v>341</v>
      </c>
      <c r="E16" s="9" t="s">
        <v>5</v>
      </c>
      <c r="F16" s="9" t="s">
        <v>5</v>
      </c>
      <c r="G16" s="10" t="s">
        <v>342</v>
      </c>
    </row>
    <row r="17" spans="1:7" ht="15.75" customHeight="1">
      <c r="A17" s="8" t="s">
        <v>305</v>
      </c>
      <c r="B17" s="8" t="s">
        <v>306</v>
      </c>
      <c r="C17" s="8" t="s">
        <v>310</v>
      </c>
      <c r="D17" s="8" t="s">
        <v>343</v>
      </c>
      <c r="E17" s="9" t="s">
        <v>5</v>
      </c>
      <c r="F17" s="9" t="s">
        <v>5</v>
      </c>
      <c r="G17" s="10" t="s">
        <v>344</v>
      </c>
    </row>
    <row r="18" spans="1:7" ht="15.75" customHeight="1">
      <c r="A18" s="8" t="s">
        <v>305</v>
      </c>
      <c r="B18" s="8" t="s">
        <v>306</v>
      </c>
      <c r="C18" s="8" t="s">
        <v>313</v>
      </c>
      <c r="D18" s="8" t="s">
        <v>345</v>
      </c>
      <c r="E18" s="9" t="s">
        <v>5</v>
      </c>
      <c r="F18" s="9" t="s">
        <v>5</v>
      </c>
      <c r="G18" s="10" t="s">
        <v>320</v>
      </c>
    </row>
    <row r="19" spans="1:7" ht="15.75" customHeight="1">
      <c r="A19" s="8" t="s">
        <v>305</v>
      </c>
      <c r="B19" s="8" t="s">
        <v>306</v>
      </c>
      <c r="C19" s="8" t="s">
        <v>313</v>
      </c>
      <c r="D19" s="8" t="s">
        <v>346</v>
      </c>
      <c r="E19" s="9" t="s">
        <v>5</v>
      </c>
      <c r="F19" s="9" t="s">
        <v>5</v>
      </c>
      <c r="G19" s="10" t="s">
        <v>320</v>
      </c>
    </row>
    <row r="20" spans="1:7" ht="15.75" customHeight="1">
      <c r="A20" s="8" t="s">
        <v>305</v>
      </c>
      <c r="B20" s="8" t="s">
        <v>306</v>
      </c>
      <c r="C20" s="8" t="s">
        <v>313</v>
      </c>
      <c r="D20" s="8" t="s">
        <v>347</v>
      </c>
      <c r="E20" s="9" t="s">
        <v>5</v>
      </c>
      <c r="F20" s="9" t="s">
        <v>5</v>
      </c>
      <c r="G20" s="10" t="s">
        <v>320</v>
      </c>
    </row>
    <row r="21" spans="1:7" ht="15.75" customHeight="1">
      <c r="A21" s="8" t="s">
        <v>305</v>
      </c>
      <c r="B21" s="8" t="s">
        <v>306</v>
      </c>
      <c r="C21" s="8" t="s">
        <v>316</v>
      </c>
      <c r="D21" s="8" t="s">
        <v>348</v>
      </c>
      <c r="E21" s="9" t="s">
        <v>5</v>
      </c>
      <c r="F21" s="9" t="s">
        <v>5</v>
      </c>
      <c r="G21" s="10" t="s">
        <v>349</v>
      </c>
    </row>
    <row r="22" spans="1:7" ht="15.75" customHeight="1">
      <c r="A22" s="8" t="s">
        <v>305</v>
      </c>
      <c r="B22" s="8" t="s">
        <v>306</v>
      </c>
      <c r="C22" s="8" t="s">
        <v>316</v>
      </c>
      <c r="D22" s="8" t="s">
        <v>350</v>
      </c>
      <c r="E22" s="9" t="s">
        <v>5</v>
      </c>
      <c r="F22" s="9" t="s">
        <v>5</v>
      </c>
      <c r="G22" s="10" t="s">
        <v>351</v>
      </c>
    </row>
    <row r="23" spans="1:7" ht="15.75" customHeight="1">
      <c r="A23" s="8" t="s">
        <v>305</v>
      </c>
      <c r="B23" s="8" t="s">
        <v>306</v>
      </c>
      <c r="C23" s="8" t="s">
        <v>316</v>
      </c>
      <c r="D23" s="8" t="s">
        <v>352</v>
      </c>
      <c r="E23" s="9" t="s">
        <v>5</v>
      </c>
      <c r="F23" s="9" t="s">
        <v>5</v>
      </c>
      <c r="G23" s="10" t="s">
        <v>353</v>
      </c>
    </row>
    <row r="24" spans="1:7" ht="15.75" customHeight="1">
      <c r="A24" s="8" t="s">
        <v>305</v>
      </c>
      <c r="B24" s="8" t="s">
        <v>306</v>
      </c>
      <c r="C24" s="8" t="s">
        <v>316</v>
      </c>
      <c r="D24" s="8" t="s">
        <v>354</v>
      </c>
      <c r="E24" s="9" t="s">
        <v>5</v>
      </c>
      <c r="F24" s="9" t="s">
        <v>5</v>
      </c>
      <c r="G24" s="10" t="s">
        <v>355</v>
      </c>
    </row>
    <row r="25" spans="1:7" ht="15.75" customHeight="1">
      <c r="A25" s="8" t="s">
        <v>305</v>
      </c>
      <c r="B25" s="8" t="s">
        <v>306</v>
      </c>
      <c r="C25" s="8" t="s">
        <v>316</v>
      </c>
      <c r="D25" s="8" t="s">
        <v>356</v>
      </c>
      <c r="E25" s="9" t="s">
        <v>5</v>
      </c>
      <c r="F25" s="9" t="s">
        <v>5</v>
      </c>
      <c r="G25" s="10" t="s">
        <v>357</v>
      </c>
    </row>
    <row r="26" spans="1:7" ht="15.75" customHeight="1">
      <c r="A26" s="8" t="s">
        <v>305</v>
      </c>
      <c r="B26" s="8" t="s">
        <v>321</v>
      </c>
      <c r="C26" s="8" t="s">
        <v>358</v>
      </c>
      <c r="D26" s="8"/>
      <c r="E26" s="9" t="s">
        <v>5</v>
      </c>
      <c r="F26" s="9" t="s">
        <v>5</v>
      </c>
      <c r="G26" s="10"/>
    </row>
    <row r="27" spans="1:7" ht="15.75" customHeight="1">
      <c r="A27" s="8" t="s">
        <v>305</v>
      </c>
      <c r="B27" s="8" t="s">
        <v>321</v>
      </c>
      <c r="C27" s="8" t="s">
        <v>322</v>
      </c>
      <c r="D27" s="8" t="s">
        <v>359</v>
      </c>
      <c r="E27" s="9" t="s">
        <v>5</v>
      </c>
      <c r="F27" s="9" t="s">
        <v>5</v>
      </c>
      <c r="G27" s="10" t="s">
        <v>324</v>
      </c>
    </row>
    <row r="28" spans="1:7" ht="15.75" customHeight="1">
      <c r="A28" s="8" t="s">
        <v>305</v>
      </c>
      <c r="B28" s="8" t="s">
        <v>321</v>
      </c>
      <c r="C28" s="8" t="s">
        <v>322</v>
      </c>
      <c r="D28" s="8" t="s">
        <v>360</v>
      </c>
      <c r="E28" s="9" t="s">
        <v>5</v>
      </c>
      <c r="F28" s="9" t="s">
        <v>5</v>
      </c>
      <c r="G28" s="10" t="s">
        <v>324</v>
      </c>
    </row>
    <row r="29" spans="1:7" ht="15.75" customHeight="1">
      <c r="A29" s="8" t="s">
        <v>305</v>
      </c>
      <c r="B29" s="8" t="s">
        <v>321</v>
      </c>
      <c r="C29" s="8" t="s">
        <v>322</v>
      </c>
      <c r="D29" s="8" t="s">
        <v>361</v>
      </c>
      <c r="E29" s="9" t="s">
        <v>5</v>
      </c>
      <c r="F29" s="9" t="s">
        <v>5</v>
      </c>
      <c r="G29" s="10" t="s">
        <v>320</v>
      </c>
    </row>
    <row r="30" spans="1:7" ht="15.75" customHeight="1">
      <c r="A30" s="8" t="s">
        <v>305</v>
      </c>
      <c r="B30" s="8" t="s">
        <v>321</v>
      </c>
      <c r="C30" s="8" t="s">
        <v>322</v>
      </c>
      <c r="D30" s="8" t="s">
        <v>362</v>
      </c>
      <c r="E30" s="9" t="s">
        <v>5</v>
      </c>
      <c r="F30" s="9" t="s">
        <v>5</v>
      </c>
      <c r="G30" s="10" t="s">
        <v>320</v>
      </c>
    </row>
    <row r="31" spans="1:7" ht="15.75" customHeight="1">
      <c r="A31" s="8" t="s">
        <v>305</v>
      </c>
      <c r="B31" s="8" t="s">
        <v>321</v>
      </c>
      <c r="C31" s="8" t="s">
        <v>363</v>
      </c>
      <c r="D31" s="8"/>
      <c r="E31" s="9" t="s">
        <v>5</v>
      </c>
      <c r="F31" s="9" t="s">
        <v>5</v>
      </c>
      <c r="G31" s="10"/>
    </row>
    <row r="32" spans="1:7" ht="15.75" customHeight="1">
      <c r="A32" s="8" t="s">
        <v>305</v>
      </c>
      <c r="B32" s="8" t="s">
        <v>321</v>
      </c>
      <c r="C32" s="8" t="s">
        <v>325</v>
      </c>
      <c r="D32" s="8" t="s">
        <v>364</v>
      </c>
      <c r="E32" s="9" t="s">
        <v>5</v>
      </c>
      <c r="F32" s="9" t="s">
        <v>5</v>
      </c>
      <c r="G32" s="10" t="s">
        <v>365</v>
      </c>
    </row>
    <row r="33" spans="1:7" ht="15.75" customHeight="1">
      <c r="A33" s="8" t="s">
        <v>305</v>
      </c>
      <c r="B33" s="8" t="s">
        <v>321</v>
      </c>
      <c r="C33" s="8" t="s">
        <v>325</v>
      </c>
      <c r="D33" s="8" t="s">
        <v>366</v>
      </c>
      <c r="E33" s="9" t="s">
        <v>5</v>
      </c>
      <c r="F33" s="9" t="s">
        <v>5</v>
      </c>
      <c r="G33" s="10" t="s">
        <v>320</v>
      </c>
    </row>
    <row r="34" spans="1:7" ht="15.75" customHeight="1">
      <c r="A34" s="8" t="s">
        <v>305</v>
      </c>
      <c r="B34" s="8" t="s">
        <v>327</v>
      </c>
      <c r="C34" s="8" t="s">
        <v>328</v>
      </c>
      <c r="D34" s="8" t="s">
        <v>367</v>
      </c>
      <c r="E34" s="9" t="s">
        <v>5</v>
      </c>
      <c r="F34" s="9" t="s">
        <v>5</v>
      </c>
      <c r="G34" s="10" t="s">
        <v>368</v>
      </c>
    </row>
  </sheetData>
  <sheetProtection/>
  <mergeCells count="5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34"/>
    <mergeCell ref="B12:B25"/>
    <mergeCell ref="B26:B33"/>
    <mergeCell ref="C12:C15"/>
    <mergeCell ref="C16:C17"/>
    <mergeCell ref="C18:C20"/>
    <mergeCell ref="C21:C25"/>
    <mergeCell ref="C27:C30"/>
    <mergeCell ref="C32:C33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1.28125" style="1" customWidth="1"/>
    <col min="2" max="2" width="14.00390625" style="1" customWidth="1"/>
    <col min="3" max="3" width="26.7109375" style="1" customWidth="1"/>
    <col min="4" max="4" width="14.421875" style="1" customWidth="1"/>
    <col min="5" max="5" width="12.00390625" style="1" customWidth="1"/>
    <col min="6" max="6" width="28.85156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369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4920000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4920000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370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371</v>
      </c>
      <c r="E12" s="9"/>
      <c r="F12" s="9"/>
      <c r="G12" s="10" t="s">
        <v>372</v>
      </c>
    </row>
    <row r="13" spans="1:7" ht="15.75" customHeight="1">
      <c r="A13" s="8" t="s">
        <v>305</v>
      </c>
      <c r="B13" s="8" t="s">
        <v>306</v>
      </c>
      <c r="C13" s="8" t="s">
        <v>310</v>
      </c>
      <c r="D13" s="8" t="s">
        <v>373</v>
      </c>
      <c r="E13" s="9" t="s">
        <v>5</v>
      </c>
      <c r="F13" s="9" t="s">
        <v>5</v>
      </c>
      <c r="G13" s="10" t="s">
        <v>374</v>
      </c>
    </row>
    <row r="14" spans="1:7" ht="15.75" customHeight="1">
      <c r="A14" s="8" t="s">
        <v>305</v>
      </c>
      <c r="B14" s="8" t="s">
        <v>306</v>
      </c>
      <c r="C14" s="8" t="s">
        <v>313</v>
      </c>
      <c r="D14" s="8" t="s">
        <v>375</v>
      </c>
      <c r="E14" s="9" t="s">
        <v>5</v>
      </c>
      <c r="F14" s="9" t="s">
        <v>5</v>
      </c>
      <c r="G14" s="10" t="s">
        <v>320</v>
      </c>
    </row>
    <row r="15" spans="1:7" ht="15.75" customHeight="1">
      <c r="A15" s="8" t="s">
        <v>305</v>
      </c>
      <c r="B15" s="8" t="s">
        <v>306</v>
      </c>
      <c r="C15" s="8" t="s">
        <v>316</v>
      </c>
      <c r="D15" s="8" t="s">
        <v>376</v>
      </c>
      <c r="E15" s="9" t="s">
        <v>5</v>
      </c>
      <c r="F15" s="9" t="s">
        <v>5</v>
      </c>
      <c r="G15" s="10" t="s">
        <v>377</v>
      </c>
    </row>
    <row r="16" spans="1:7" ht="15.75" customHeight="1">
      <c r="A16" s="8" t="s">
        <v>305</v>
      </c>
      <c r="B16" s="8" t="s">
        <v>321</v>
      </c>
      <c r="C16" s="8" t="s">
        <v>322</v>
      </c>
      <c r="D16" s="8" t="s">
        <v>378</v>
      </c>
      <c r="E16" s="9" t="s">
        <v>5</v>
      </c>
      <c r="F16" s="9" t="s">
        <v>5</v>
      </c>
      <c r="G16" s="10" t="s">
        <v>379</v>
      </c>
    </row>
    <row r="17" spans="1:7" ht="15.75" customHeight="1">
      <c r="A17" s="8" t="s">
        <v>305</v>
      </c>
      <c r="B17" s="8" t="s">
        <v>321</v>
      </c>
      <c r="C17" s="8" t="s">
        <v>325</v>
      </c>
      <c r="D17" s="8" t="s">
        <v>380</v>
      </c>
      <c r="E17" s="9" t="s">
        <v>5</v>
      </c>
      <c r="F17" s="9" t="s">
        <v>5</v>
      </c>
      <c r="G17" s="10" t="s">
        <v>381</v>
      </c>
    </row>
    <row r="18" spans="1:7" ht="15.75" customHeight="1">
      <c r="A18" s="8" t="s">
        <v>305</v>
      </c>
      <c r="B18" s="8" t="s">
        <v>327</v>
      </c>
      <c r="C18" s="8" t="s">
        <v>328</v>
      </c>
      <c r="D18" s="8" t="s">
        <v>382</v>
      </c>
      <c r="E18" s="9" t="s">
        <v>5</v>
      </c>
      <c r="F18" s="9" t="s">
        <v>5</v>
      </c>
      <c r="G18" s="10" t="s">
        <v>383</v>
      </c>
    </row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6.57421875" style="1" customWidth="1"/>
    <col min="4" max="4" width="9.8515625" style="1" customWidth="1"/>
    <col min="5" max="5" width="14.28125" style="1" customWidth="1"/>
    <col min="6" max="6" width="26.7109375" style="1" customWidth="1"/>
    <col min="7" max="7" width="31.574218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384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2000000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2000000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385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386</v>
      </c>
      <c r="E12" s="9"/>
      <c r="F12" s="9"/>
      <c r="G12" s="10" t="s">
        <v>387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388</v>
      </c>
      <c r="E13" s="9" t="s">
        <v>5</v>
      </c>
      <c r="F13" s="9" t="s">
        <v>5</v>
      </c>
      <c r="G13" s="10" t="s">
        <v>389</v>
      </c>
    </row>
    <row r="14" spans="1:7" ht="15.75" customHeight="1">
      <c r="A14" s="8" t="s">
        <v>305</v>
      </c>
      <c r="B14" s="8" t="s">
        <v>306</v>
      </c>
      <c r="C14" s="8" t="s">
        <v>307</v>
      </c>
      <c r="D14" s="8"/>
      <c r="E14" s="9" t="s">
        <v>5</v>
      </c>
      <c r="F14" s="9" t="s">
        <v>5</v>
      </c>
      <c r="G14" s="10"/>
    </row>
    <row r="15" spans="1:7" ht="15.75" customHeight="1">
      <c r="A15" s="8" t="s">
        <v>305</v>
      </c>
      <c r="B15" s="8" t="s">
        <v>306</v>
      </c>
      <c r="C15" s="8" t="s">
        <v>310</v>
      </c>
      <c r="D15" s="8" t="s">
        <v>390</v>
      </c>
      <c r="E15" s="9" t="s">
        <v>5</v>
      </c>
      <c r="F15" s="9" t="s">
        <v>5</v>
      </c>
      <c r="G15" s="10" t="s">
        <v>344</v>
      </c>
    </row>
    <row r="16" spans="1:7" ht="15.75" customHeight="1">
      <c r="A16" s="8" t="s">
        <v>305</v>
      </c>
      <c r="B16" s="8" t="s">
        <v>306</v>
      </c>
      <c r="C16" s="8" t="s">
        <v>310</v>
      </c>
      <c r="D16" s="8" t="s">
        <v>391</v>
      </c>
      <c r="E16" s="9" t="s">
        <v>5</v>
      </c>
      <c r="F16" s="9" t="s">
        <v>5</v>
      </c>
      <c r="G16" s="10" t="s">
        <v>392</v>
      </c>
    </row>
    <row r="17" spans="1:7" ht="15.75" customHeight="1">
      <c r="A17" s="8" t="s">
        <v>305</v>
      </c>
      <c r="B17" s="8" t="s">
        <v>306</v>
      </c>
      <c r="C17" s="8" t="s">
        <v>313</v>
      </c>
      <c r="D17" s="8" t="s">
        <v>393</v>
      </c>
      <c r="E17" s="9" t="s">
        <v>5</v>
      </c>
      <c r="F17" s="9" t="s">
        <v>5</v>
      </c>
      <c r="G17" s="10" t="s">
        <v>394</v>
      </c>
    </row>
    <row r="18" spans="1:7" ht="15.75" customHeight="1">
      <c r="A18" s="8" t="s">
        <v>305</v>
      </c>
      <c r="B18" s="8" t="s">
        <v>306</v>
      </c>
      <c r="C18" s="8" t="s">
        <v>313</v>
      </c>
      <c r="D18" s="8" t="s">
        <v>395</v>
      </c>
      <c r="E18" s="9" t="s">
        <v>5</v>
      </c>
      <c r="F18" s="9" t="s">
        <v>5</v>
      </c>
      <c r="G18" s="10" t="s">
        <v>344</v>
      </c>
    </row>
    <row r="19" spans="1:7" ht="15.75" customHeight="1">
      <c r="A19" s="8" t="s">
        <v>305</v>
      </c>
      <c r="B19" s="8" t="s">
        <v>306</v>
      </c>
      <c r="C19" s="8" t="s">
        <v>316</v>
      </c>
      <c r="D19" s="8" t="s">
        <v>396</v>
      </c>
      <c r="E19" s="9" t="s">
        <v>5</v>
      </c>
      <c r="F19" s="9" t="s">
        <v>5</v>
      </c>
      <c r="G19" s="10" t="s">
        <v>320</v>
      </c>
    </row>
    <row r="20" spans="1:7" ht="15.75" customHeight="1">
      <c r="A20" s="8" t="s">
        <v>305</v>
      </c>
      <c r="B20" s="8" t="s">
        <v>321</v>
      </c>
      <c r="C20" s="8" t="s">
        <v>322</v>
      </c>
      <c r="D20" s="8" t="s">
        <v>397</v>
      </c>
      <c r="E20" s="9" t="s">
        <v>5</v>
      </c>
      <c r="F20" s="9" t="s">
        <v>5</v>
      </c>
      <c r="G20" s="10" t="s">
        <v>398</v>
      </c>
    </row>
    <row r="21" spans="1:7" ht="15.75" customHeight="1">
      <c r="A21" s="8" t="s">
        <v>305</v>
      </c>
      <c r="B21" s="8" t="s">
        <v>321</v>
      </c>
      <c r="C21" s="8" t="s">
        <v>325</v>
      </c>
      <c r="D21" s="8" t="s">
        <v>399</v>
      </c>
      <c r="E21" s="9" t="s">
        <v>5</v>
      </c>
      <c r="F21" s="9" t="s">
        <v>5</v>
      </c>
      <c r="G21" s="10" t="s">
        <v>320</v>
      </c>
    </row>
    <row r="22" spans="1:7" ht="15.75" customHeight="1">
      <c r="A22" s="8" t="s">
        <v>305</v>
      </c>
      <c r="B22" s="8" t="s">
        <v>321</v>
      </c>
      <c r="C22" s="8" t="s">
        <v>325</v>
      </c>
      <c r="D22" s="8" t="s">
        <v>400</v>
      </c>
      <c r="E22" s="9" t="s">
        <v>5</v>
      </c>
      <c r="F22" s="9" t="s">
        <v>5</v>
      </c>
      <c r="G22" s="10" t="s">
        <v>320</v>
      </c>
    </row>
    <row r="23" spans="1:7" ht="15.75" customHeight="1">
      <c r="A23" s="8" t="s">
        <v>305</v>
      </c>
      <c r="B23" s="8" t="s">
        <v>327</v>
      </c>
      <c r="C23" s="8" t="s">
        <v>328</v>
      </c>
      <c r="D23" s="8" t="s">
        <v>401</v>
      </c>
      <c r="E23" s="9" t="s">
        <v>5</v>
      </c>
      <c r="F23" s="9" t="s">
        <v>5</v>
      </c>
      <c r="G23" s="10" t="s">
        <v>402</v>
      </c>
    </row>
  </sheetData>
  <sheetProtection/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9"/>
    <mergeCell ref="B20:B22"/>
    <mergeCell ref="C12:C14"/>
    <mergeCell ref="C15:C16"/>
    <mergeCell ref="C17:C18"/>
    <mergeCell ref="C21:C22"/>
  </mergeCells>
  <printOptions/>
  <pageMargins left="0.75" right="0.75" top="0.7900000000000001" bottom="0.63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1.28125" style="1" customWidth="1"/>
    <col min="2" max="2" width="13.28125" style="1" customWidth="1"/>
    <col min="3" max="3" width="26.7109375" style="1" customWidth="1"/>
    <col min="4" max="4" width="11.00390625" style="1" customWidth="1"/>
    <col min="5" max="5" width="14.140625" style="1" customWidth="1"/>
    <col min="6" max="6" width="21.00390625" style="1" customWidth="1"/>
    <col min="7" max="7" width="24.71093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403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150000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150000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404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333</v>
      </c>
      <c r="E12" s="9"/>
      <c r="F12" s="9"/>
      <c r="G12" s="10" t="s">
        <v>405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406</v>
      </c>
      <c r="E13" s="9" t="s">
        <v>5</v>
      </c>
      <c r="F13" s="9" t="s">
        <v>5</v>
      </c>
      <c r="G13" s="10" t="s">
        <v>407</v>
      </c>
    </row>
    <row r="14" spans="1:7" ht="15.75" customHeight="1">
      <c r="A14" s="8" t="s">
        <v>305</v>
      </c>
      <c r="B14" s="8" t="s">
        <v>306</v>
      </c>
      <c r="C14" s="8" t="s">
        <v>310</v>
      </c>
      <c r="D14" s="8" t="s">
        <v>408</v>
      </c>
      <c r="E14" s="9" t="s">
        <v>5</v>
      </c>
      <c r="F14" s="9" t="s">
        <v>5</v>
      </c>
      <c r="G14" s="10" t="s">
        <v>409</v>
      </c>
    </row>
    <row r="15" spans="1:7" ht="15.75" customHeight="1">
      <c r="A15" s="8" t="s">
        <v>305</v>
      </c>
      <c r="B15" s="8" t="s">
        <v>306</v>
      </c>
      <c r="C15" s="8" t="s">
        <v>313</v>
      </c>
      <c r="D15" s="8" t="s">
        <v>410</v>
      </c>
      <c r="E15" s="9" t="s">
        <v>5</v>
      </c>
      <c r="F15" s="9" t="s">
        <v>5</v>
      </c>
      <c r="G15" s="10" t="s">
        <v>411</v>
      </c>
    </row>
    <row r="16" spans="1:7" ht="15.75" customHeight="1">
      <c r="A16" s="8" t="s">
        <v>305</v>
      </c>
      <c r="B16" s="8" t="s">
        <v>306</v>
      </c>
      <c r="C16" s="8" t="s">
        <v>316</v>
      </c>
      <c r="D16" s="8" t="s">
        <v>412</v>
      </c>
      <c r="E16" s="9" t="s">
        <v>5</v>
      </c>
      <c r="F16" s="9" t="s">
        <v>5</v>
      </c>
      <c r="G16" s="10" t="s">
        <v>413</v>
      </c>
    </row>
    <row r="17" spans="1:7" ht="15.75" customHeight="1">
      <c r="A17" s="8" t="s">
        <v>305</v>
      </c>
      <c r="B17" s="8" t="s">
        <v>306</v>
      </c>
      <c r="C17" s="8" t="s">
        <v>316</v>
      </c>
      <c r="D17" s="8" t="s">
        <v>414</v>
      </c>
      <c r="E17" s="9" t="s">
        <v>5</v>
      </c>
      <c r="F17" s="9" t="s">
        <v>5</v>
      </c>
      <c r="G17" s="10" t="s">
        <v>415</v>
      </c>
    </row>
    <row r="18" spans="1:7" ht="15.75" customHeight="1">
      <c r="A18" s="8" t="s">
        <v>305</v>
      </c>
      <c r="B18" s="8" t="s">
        <v>321</v>
      </c>
      <c r="C18" s="8" t="s">
        <v>322</v>
      </c>
      <c r="D18" s="8" t="s">
        <v>416</v>
      </c>
      <c r="E18" s="9" t="s">
        <v>5</v>
      </c>
      <c r="F18" s="9" t="s">
        <v>5</v>
      </c>
      <c r="G18" s="10" t="s">
        <v>324</v>
      </c>
    </row>
    <row r="19" spans="1:7" ht="15.75" customHeight="1">
      <c r="A19" s="8" t="s">
        <v>305</v>
      </c>
      <c r="B19" s="8" t="s">
        <v>321</v>
      </c>
      <c r="C19" s="8" t="s">
        <v>322</v>
      </c>
      <c r="D19" s="8" t="s">
        <v>362</v>
      </c>
      <c r="E19" s="9" t="s">
        <v>5</v>
      </c>
      <c r="F19" s="9" t="s">
        <v>5</v>
      </c>
      <c r="G19" s="10" t="s">
        <v>320</v>
      </c>
    </row>
    <row r="20" spans="1:7" ht="15.75" customHeight="1">
      <c r="A20" s="8" t="s">
        <v>305</v>
      </c>
      <c r="B20" s="8" t="s">
        <v>321</v>
      </c>
      <c r="C20" s="8" t="s">
        <v>325</v>
      </c>
      <c r="D20" s="8" t="s">
        <v>417</v>
      </c>
      <c r="E20" s="9" t="s">
        <v>5</v>
      </c>
      <c r="F20" s="9" t="s">
        <v>5</v>
      </c>
      <c r="G20" s="10" t="s">
        <v>365</v>
      </c>
    </row>
    <row r="21" spans="1:7" ht="15.75" customHeight="1">
      <c r="A21" s="8" t="s">
        <v>305</v>
      </c>
      <c r="B21" s="8" t="s">
        <v>321</v>
      </c>
      <c r="C21" s="8" t="s">
        <v>325</v>
      </c>
      <c r="D21" s="8" t="s">
        <v>366</v>
      </c>
      <c r="E21" s="9" t="s">
        <v>5</v>
      </c>
      <c r="F21" s="9" t="s">
        <v>5</v>
      </c>
      <c r="G21" s="10" t="s">
        <v>320</v>
      </c>
    </row>
    <row r="22" spans="1:7" ht="15.75" customHeight="1">
      <c r="A22" s="8" t="s">
        <v>305</v>
      </c>
      <c r="B22" s="8" t="s">
        <v>327</v>
      </c>
      <c r="C22" s="8" t="s">
        <v>328</v>
      </c>
      <c r="D22" s="8" t="s">
        <v>367</v>
      </c>
      <c r="E22" s="9" t="s">
        <v>5</v>
      </c>
      <c r="F22" s="9" t="s">
        <v>5</v>
      </c>
      <c r="G22" s="10" t="s">
        <v>330</v>
      </c>
    </row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7"/>
    <mergeCell ref="B18:B21"/>
    <mergeCell ref="C12:C13"/>
    <mergeCell ref="C16:C17"/>
    <mergeCell ref="C18:C19"/>
    <mergeCell ref="C20:C21"/>
  </mergeCells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showZeros="0" workbookViewId="0" topLeftCell="A1">
      <selection activeCell="G13" sqref="G13"/>
    </sheetView>
  </sheetViews>
  <sheetFormatPr defaultColWidth="9.140625" defaultRowHeight="12.75"/>
  <cols>
    <col min="1" max="1" width="11.28125" style="1" customWidth="1"/>
    <col min="2" max="2" width="11.421875" style="1" customWidth="1"/>
    <col min="3" max="3" width="25.7109375" style="1" customWidth="1"/>
    <col min="4" max="4" width="7.00390625" style="1" customWidth="1"/>
    <col min="5" max="5" width="14.421875" style="1" customWidth="1"/>
    <col min="6" max="6" width="30.421875" style="1" customWidth="1"/>
    <col min="7" max="7" width="31.00390625" style="1" customWidth="1"/>
    <col min="8" max="8" width="9.140625" style="1" customWidth="1"/>
    <col min="9" max="16384" width="9.140625" style="1" customWidth="1"/>
  </cols>
  <sheetData>
    <row r="1" spans="1:7" ht="42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418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200000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200000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36.75" customHeight="1">
      <c r="A10" s="3" t="s">
        <v>298</v>
      </c>
      <c r="B10" s="11" t="s">
        <v>419</v>
      </c>
      <c r="C10" s="11"/>
      <c r="D10" s="11"/>
      <c r="E10" s="11"/>
      <c r="F10" s="11"/>
      <c r="G10" s="11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420</v>
      </c>
      <c r="E12" s="9"/>
      <c r="F12" s="9"/>
      <c r="G12" s="10" t="s">
        <v>421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422</v>
      </c>
      <c r="E13" s="9" t="s">
        <v>5</v>
      </c>
      <c r="F13" s="9" t="s">
        <v>5</v>
      </c>
      <c r="G13" s="12" t="s">
        <v>423</v>
      </c>
    </row>
    <row r="14" spans="1:7" ht="15.75" customHeight="1">
      <c r="A14" s="8" t="s">
        <v>305</v>
      </c>
      <c r="B14" s="8" t="s">
        <v>306</v>
      </c>
      <c r="C14" s="8" t="s">
        <v>307</v>
      </c>
      <c r="D14" s="8" t="s">
        <v>424</v>
      </c>
      <c r="E14" s="9" t="s">
        <v>5</v>
      </c>
      <c r="F14" s="9" t="s">
        <v>5</v>
      </c>
      <c r="G14" s="10" t="s">
        <v>425</v>
      </c>
    </row>
    <row r="15" spans="1:7" ht="15.75" customHeight="1">
      <c r="A15" s="8" t="s">
        <v>305</v>
      </c>
      <c r="B15" s="8" t="s">
        <v>306</v>
      </c>
      <c r="C15" s="8" t="s">
        <v>307</v>
      </c>
      <c r="D15" s="8" t="s">
        <v>426</v>
      </c>
      <c r="E15" s="9" t="s">
        <v>5</v>
      </c>
      <c r="F15" s="9" t="s">
        <v>5</v>
      </c>
      <c r="G15" s="10" t="s">
        <v>427</v>
      </c>
    </row>
    <row r="16" spans="1:7" ht="15.75" customHeight="1">
      <c r="A16" s="8" t="s">
        <v>305</v>
      </c>
      <c r="B16" s="8" t="s">
        <v>306</v>
      </c>
      <c r="C16" s="8" t="s">
        <v>307</v>
      </c>
      <c r="D16" s="8" t="s">
        <v>428</v>
      </c>
      <c r="E16" s="9" t="s">
        <v>5</v>
      </c>
      <c r="F16" s="9" t="s">
        <v>5</v>
      </c>
      <c r="G16" s="10" t="s">
        <v>421</v>
      </c>
    </row>
    <row r="17" spans="1:7" ht="15.75" customHeight="1">
      <c r="A17" s="8" t="s">
        <v>305</v>
      </c>
      <c r="B17" s="8" t="s">
        <v>306</v>
      </c>
      <c r="C17" s="8" t="s">
        <v>307</v>
      </c>
      <c r="D17" s="8" t="s">
        <v>429</v>
      </c>
      <c r="E17" s="9" t="s">
        <v>5</v>
      </c>
      <c r="F17" s="9" t="s">
        <v>5</v>
      </c>
      <c r="G17" s="10" t="s">
        <v>421</v>
      </c>
    </row>
    <row r="18" spans="1:7" ht="15.75" customHeight="1">
      <c r="A18" s="8" t="s">
        <v>305</v>
      </c>
      <c r="B18" s="8" t="s">
        <v>306</v>
      </c>
      <c r="C18" s="8" t="s">
        <v>307</v>
      </c>
      <c r="D18" s="8" t="s">
        <v>430</v>
      </c>
      <c r="E18" s="9" t="s">
        <v>5</v>
      </c>
      <c r="F18" s="9" t="s">
        <v>5</v>
      </c>
      <c r="G18" s="10" t="s">
        <v>431</v>
      </c>
    </row>
    <row r="19" spans="1:7" ht="15.75" customHeight="1">
      <c r="A19" s="8" t="s">
        <v>305</v>
      </c>
      <c r="B19" s="8" t="s">
        <v>306</v>
      </c>
      <c r="C19" s="8" t="s">
        <v>307</v>
      </c>
      <c r="D19" s="8" t="s">
        <v>432</v>
      </c>
      <c r="E19" s="9" t="s">
        <v>5</v>
      </c>
      <c r="F19" s="9" t="s">
        <v>5</v>
      </c>
      <c r="G19" s="10" t="s">
        <v>433</v>
      </c>
    </row>
    <row r="20" spans="1:7" ht="15.75" customHeight="1">
      <c r="A20" s="8" t="s">
        <v>305</v>
      </c>
      <c r="B20" s="8" t="s">
        <v>306</v>
      </c>
      <c r="C20" s="8" t="s">
        <v>307</v>
      </c>
      <c r="D20" s="8" t="s">
        <v>434</v>
      </c>
      <c r="E20" s="9" t="s">
        <v>5</v>
      </c>
      <c r="F20" s="9" t="s">
        <v>5</v>
      </c>
      <c r="G20" s="10" t="s">
        <v>435</v>
      </c>
    </row>
    <row r="21" spans="1:7" ht="15.75" customHeight="1">
      <c r="A21" s="8" t="s">
        <v>305</v>
      </c>
      <c r="B21" s="8" t="s">
        <v>306</v>
      </c>
      <c r="C21" s="8" t="s">
        <v>310</v>
      </c>
      <c r="D21" s="8" t="s">
        <v>436</v>
      </c>
      <c r="E21" s="9" t="s">
        <v>5</v>
      </c>
      <c r="F21" s="9" t="s">
        <v>5</v>
      </c>
      <c r="G21" s="10" t="s">
        <v>374</v>
      </c>
    </row>
    <row r="22" spans="1:7" ht="15.75" customHeight="1">
      <c r="A22" s="8" t="s">
        <v>305</v>
      </c>
      <c r="B22" s="8" t="s">
        <v>306</v>
      </c>
      <c r="C22" s="8" t="s">
        <v>310</v>
      </c>
      <c r="D22" s="8" t="s">
        <v>437</v>
      </c>
      <c r="E22" s="9" t="s">
        <v>5</v>
      </c>
      <c r="F22" s="9" t="s">
        <v>5</v>
      </c>
      <c r="G22" s="10" t="s">
        <v>438</v>
      </c>
    </row>
    <row r="23" spans="1:7" ht="15.75" customHeight="1">
      <c r="A23" s="8" t="s">
        <v>305</v>
      </c>
      <c r="B23" s="8" t="s">
        <v>306</v>
      </c>
      <c r="C23" s="8" t="s">
        <v>310</v>
      </c>
      <c r="D23" s="8" t="s">
        <v>439</v>
      </c>
      <c r="E23" s="9" t="s">
        <v>5</v>
      </c>
      <c r="F23" s="9" t="s">
        <v>5</v>
      </c>
      <c r="G23" s="10" t="s">
        <v>440</v>
      </c>
    </row>
    <row r="24" spans="1:7" ht="15.75" customHeight="1">
      <c r="A24" s="8" t="s">
        <v>305</v>
      </c>
      <c r="B24" s="8" t="s">
        <v>306</v>
      </c>
      <c r="C24" s="8" t="s">
        <v>313</v>
      </c>
      <c r="D24" s="8" t="s">
        <v>441</v>
      </c>
      <c r="E24" s="9" t="s">
        <v>5</v>
      </c>
      <c r="F24" s="9" t="s">
        <v>5</v>
      </c>
      <c r="G24" s="10" t="s">
        <v>411</v>
      </c>
    </row>
    <row r="25" spans="1:7" ht="15.75" customHeight="1">
      <c r="A25" s="8" t="s">
        <v>305</v>
      </c>
      <c r="B25" s="8" t="s">
        <v>306</v>
      </c>
      <c r="C25" s="8" t="s">
        <v>313</v>
      </c>
      <c r="D25" s="8" t="s">
        <v>442</v>
      </c>
      <c r="E25" s="9" t="s">
        <v>5</v>
      </c>
      <c r="F25" s="9" t="s">
        <v>5</v>
      </c>
      <c r="G25" s="10" t="s">
        <v>374</v>
      </c>
    </row>
    <row r="26" spans="1:7" ht="15.75" customHeight="1">
      <c r="A26" s="8" t="s">
        <v>305</v>
      </c>
      <c r="B26" s="8" t="s">
        <v>306</v>
      </c>
      <c r="C26" s="8" t="s">
        <v>313</v>
      </c>
      <c r="D26" s="8" t="s">
        <v>443</v>
      </c>
      <c r="E26" s="9" t="s">
        <v>5</v>
      </c>
      <c r="F26" s="9" t="s">
        <v>5</v>
      </c>
      <c r="G26" s="10" t="s">
        <v>444</v>
      </c>
    </row>
    <row r="27" spans="1:7" ht="15.75" customHeight="1">
      <c r="A27" s="8" t="s">
        <v>305</v>
      </c>
      <c r="B27" s="8" t="s">
        <v>306</v>
      </c>
      <c r="C27" s="8" t="s">
        <v>316</v>
      </c>
      <c r="D27" s="8" t="s">
        <v>445</v>
      </c>
      <c r="E27" s="9" t="s">
        <v>5</v>
      </c>
      <c r="F27" s="9" t="s">
        <v>5</v>
      </c>
      <c r="G27" s="10" t="s">
        <v>446</v>
      </c>
    </row>
    <row r="28" spans="1:7" ht="15.75" customHeight="1">
      <c r="A28" s="8" t="s">
        <v>305</v>
      </c>
      <c r="B28" s="8" t="s">
        <v>306</v>
      </c>
      <c r="C28" s="8" t="s">
        <v>316</v>
      </c>
      <c r="D28" s="8" t="s">
        <v>447</v>
      </c>
      <c r="E28" s="9" t="s">
        <v>5</v>
      </c>
      <c r="F28" s="9" t="s">
        <v>5</v>
      </c>
      <c r="G28" s="10" t="s">
        <v>357</v>
      </c>
    </row>
    <row r="29" spans="1:7" ht="15.75" customHeight="1">
      <c r="A29" s="8" t="s">
        <v>305</v>
      </c>
      <c r="B29" s="8" t="s">
        <v>321</v>
      </c>
      <c r="C29" s="8" t="s">
        <v>322</v>
      </c>
      <c r="D29" s="8" t="s">
        <v>448</v>
      </c>
      <c r="E29" s="9" t="s">
        <v>5</v>
      </c>
      <c r="F29" s="9" t="s">
        <v>5</v>
      </c>
      <c r="G29" s="10" t="s">
        <v>449</v>
      </c>
    </row>
    <row r="30" spans="1:7" ht="15.75" customHeight="1">
      <c r="A30" s="8" t="s">
        <v>305</v>
      </c>
      <c r="B30" s="8" t="s">
        <v>321</v>
      </c>
      <c r="C30" s="8" t="s">
        <v>363</v>
      </c>
      <c r="D30" s="8" t="s">
        <v>450</v>
      </c>
      <c r="E30" s="9" t="s">
        <v>5</v>
      </c>
      <c r="F30" s="9" t="s">
        <v>5</v>
      </c>
      <c r="G30" s="10" t="s">
        <v>381</v>
      </c>
    </row>
    <row r="31" spans="1:7" ht="15.75" customHeight="1">
      <c r="A31" s="8" t="s">
        <v>305</v>
      </c>
      <c r="B31" s="8" t="s">
        <v>321</v>
      </c>
      <c r="C31" s="8" t="s">
        <v>325</v>
      </c>
      <c r="D31" s="8" t="s">
        <v>451</v>
      </c>
      <c r="E31" s="9" t="s">
        <v>5</v>
      </c>
      <c r="F31" s="9" t="s">
        <v>5</v>
      </c>
      <c r="G31" s="10" t="s">
        <v>374</v>
      </c>
    </row>
    <row r="32" spans="1:7" ht="15.75" customHeight="1">
      <c r="A32" s="8" t="s">
        <v>305</v>
      </c>
      <c r="B32" s="8" t="s">
        <v>327</v>
      </c>
      <c r="C32" s="8" t="s">
        <v>328</v>
      </c>
      <c r="D32" s="8" t="s">
        <v>452</v>
      </c>
      <c r="E32" s="9" t="s">
        <v>5</v>
      </c>
      <c r="F32" s="9" t="s">
        <v>5</v>
      </c>
      <c r="G32" s="10" t="s">
        <v>453</v>
      </c>
    </row>
  </sheetData>
  <sheetProtection/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7:A9"/>
    <mergeCell ref="A12:A32"/>
    <mergeCell ref="B12:B28"/>
    <mergeCell ref="B29:B31"/>
    <mergeCell ref="C12:C20"/>
    <mergeCell ref="C21:C23"/>
    <mergeCell ref="C24:C26"/>
    <mergeCell ref="C27:C28"/>
  </mergeCells>
  <printOptions/>
  <pageMargins left="0.43000000000000005" right="0.43000000000000005" top="0.16" bottom="0.23999999999999996" header="0.11999999999999998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showZeros="0" workbookViewId="0" topLeftCell="A1">
      <selection activeCell="H15" sqref="H15"/>
    </sheetView>
  </sheetViews>
  <sheetFormatPr defaultColWidth="9.140625" defaultRowHeight="12.75"/>
  <cols>
    <col min="1" max="1" width="11.28125" style="1" customWidth="1"/>
    <col min="2" max="2" width="13.28125" style="1" customWidth="1"/>
    <col min="3" max="3" width="27.57421875" style="1" customWidth="1"/>
    <col min="4" max="4" width="11.421875" style="1" customWidth="1"/>
    <col min="5" max="5" width="14.57421875" style="1" customWidth="1"/>
    <col min="6" max="6" width="10.7109375" style="1" customWidth="1"/>
    <col min="7" max="7" width="33.71093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454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300000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300000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455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333</v>
      </c>
      <c r="E12" s="9"/>
      <c r="F12" s="9"/>
      <c r="G12" s="10" t="s">
        <v>456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457</v>
      </c>
      <c r="E13" s="9" t="s">
        <v>5</v>
      </c>
      <c r="F13" s="9" t="s">
        <v>5</v>
      </c>
      <c r="G13" s="10" t="s">
        <v>458</v>
      </c>
    </row>
    <row r="14" spans="1:7" ht="15.75" customHeight="1">
      <c r="A14" s="8" t="s">
        <v>305</v>
      </c>
      <c r="B14" s="8" t="s">
        <v>306</v>
      </c>
      <c r="C14" s="8" t="s">
        <v>310</v>
      </c>
      <c r="D14" s="8" t="s">
        <v>459</v>
      </c>
      <c r="E14" s="9" t="s">
        <v>5</v>
      </c>
      <c r="F14" s="9" t="s">
        <v>5</v>
      </c>
      <c r="G14" s="10" t="s">
        <v>324</v>
      </c>
    </row>
    <row r="15" spans="1:7" ht="15.75" customHeight="1">
      <c r="A15" s="8" t="s">
        <v>305</v>
      </c>
      <c r="B15" s="8" t="s">
        <v>306</v>
      </c>
      <c r="C15" s="8" t="s">
        <v>310</v>
      </c>
      <c r="D15" s="8" t="s">
        <v>460</v>
      </c>
      <c r="E15" s="9" t="s">
        <v>5</v>
      </c>
      <c r="F15" s="9" t="s">
        <v>5</v>
      </c>
      <c r="G15" s="10" t="s">
        <v>320</v>
      </c>
    </row>
    <row r="16" spans="1:7" ht="15.75" customHeight="1">
      <c r="A16" s="8" t="s">
        <v>305</v>
      </c>
      <c r="B16" s="8" t="s">
        <v>306</v>
      </c>
      <c r="C16" s="8" t="s">
        <v>310</v>
      </c>
      <c r="D16" s="8" t="s">
        <v>461</v>
      </c>
      <c r="E16" s="9" t="s">
        <v>5</v>
      </c>
      <c r="F16" s="9" t="s">
        <v>5</v>
      </c>
      <c r="G16" s="10" t="s">
        <v>330</v>
      </c>
    </row>
    <row r="17" spans="1:7" ht="15.75" customHeight="1">
      <c r="A17" s="8" t="s">
        <v>305</v>
      </c>
      <c r="B17" s="8" t="s">
        <v>306</v>
      </c>
      <c r="C17" s="8" t="s">
        <v>313</v>
      </c>
      <c r="D17" s="8" t="s">
        <v>462</v>
      </c>
      <c r="E17" s="9" t="s">
        <v>5</v>
      </c>
      <c r="F17" s="9" t="s">
        <v>5</v>
      </c>
      <c r="G17" s="10" t="s">
        <v>411</v>
      </c>
    </row>
    <row r="18" spans="1:7" ht="15.75" customHeight="1">
      <c r="A18" s="8" t="s">
        <v>305</v>
      </c>
      <c r="B18" s="8" t="s">
        <v>306</v>
      </c>
      <c r="C18" s="8" t="s">
        <v>316</v>
      </c>
      <c r="D18" s="8" t="s">
        <v>463</v>
      </c>
      <c r="E18" s="9" t="s">
        <v>5</v>
      </c>
      <c r="F18" s="9" t="s">
        <v>5</v>
      </c>
      <c r="G18" s="10" t="s">
        <v>464</v>
      </c>
    </row>
    <row r="19" spans="1:7" ht="15.75" customHeight="1">
      <c r="A19" s="8" t="s">
        <v>305</v>
      </c>
      <c r="B19" s="8" t="s">
        <v>306</v>
      </c>
      <c r="C19" s="8" t="s">
        <v>316</v>
      </c>
      <c r="D19" s="8" t="s">
        <v>465</v>
      </c>
      <c r="E19" s="9" t="s">
        <v>5</v>
      </c>
      <c r="F19" s="9" t="s">
        <v>5</v>
      </c>
      <c r="G19" s="10" t="s">
        <v>466</v>
      </c>
    </row>
    <row r="20" spans="1:7" ht="15.75" customHeight="1">
      <c r="A20" s="8" t="s">
        <v>305</v>
      </c>
      <c r="B20" s="8" t="s">
        <v>321</v>
      </c>
      <c r="C20" s="8" t="s">
        <v>322</v>
      </c>
      <c r="D20" s="8" t="s">
        <v>467</v>
      </c>
      <c r="E20" s="9" t="s">
        <v>5</v>
      </c>
      <c r="F20" s="9" t="s">
        <v>5</v>
      </c>
      <c r="G20" s="10" t="s">
        <v>324</v>
      </c>
    </row>
    <row r="21" spans="1:7" ht="15.75" customHeight="1">
      <c r="A21" s="8" t="s">
        <v>305</v>
      </c>
      <c r="B21" s="8" t="s">
        <v>321</v>
      </c>
      <c r="C21" s="8" t="s">
        <v>322</v>
      </c>
      <c r="D21" s="8" t="s">
        <v>468</v>
      </c>
      <c r="E21" s="9" t="s">
        <v>5</v>
      </c>
      <c r="F21" s="9" t="s">
        <v>5</v>
      </c>
      <c r="G21" s="10" t="s">
        <v>365</v>
      </c>
    </row>
    <row r="22" spans="1:7" ht="15.75" customHeight="1">
      <c r="A22" s="8" t="s">
        <v>305</v>
      </c>
      <c r="B22" s="8" t="s">
        <v>321</v>
      </c>
      <c r="C22" s="8" t="s">
        <v>322</v>
      </c>
      <c r="D22" s="8" t="s">
        <v>469</v>
      </c>
      <c r="E22" s="9" t="s">
        <v>5</v>
      </c>
      <c r="F22" s="9" t="s">
        <v>5</v>
      </c>
      <c r="G22" s="10" t="s">
        <v>470</v>
      </c>
    </row>
    <row r="23" spans="1:7" ht="15.75" customHeight="1">
      <c r="A23" s="8" t="s">
        <v>305</v>
      </c>
      <c r="B23" s="8" t="s">
        <v>321</v>
      </c>
      <c r="C23" s="8" t="s">
        <v>325</v>
      </c>
      <c r="D23" s="8" t="s">
        <v>471</v>
      </c>
      <c r="E23" s="9" t="s">
        <v>5</v>
      </c>
      <c r="F23" s="9" t="s">
        <v>5</v>
      </c>
      <c r="G23" s="10" t="s">
        <v>330</v>
      </c>
    </row>
    <row r="24" spans="1:7" ht="15.75" customHeight="1">
      <c r="A24" s="8" t="s">
        <v>305</v>
      </c>
      <c r="B24" s="8" t="s">
        <v>321</v>
      </c>
      <c r="C24" s="8" t="s">
        <v>325</v>
      </c>
      <c r="D24" s="8" t="s">
        <v>472</v>
      </c>
      <c r="E24" s="9" t="s">
        <v>5</v>
      </c>
      <c r="F24" s="9" t="s">
        <v>5</v>
      </c>
      <c r="G24" s="10" t="s">
        <v>365</v>
      </c>
    </row>
    <row r="25" spans="1:7" ht="15.75" customHeight="1">
      <c r="A25" s="8" t="s">
        <v>305</v>
      </c>
      <c r="B25" s="8" t="s">
        <v>327</v>
      </c>
      <c r="C25" s="8" t="s">
        <v>328</v>
      </c>
      <c r="D25" s="8" t="s">
        <v>473</v>
      </c>
      <c r="E25" s="9" t="s">
        <v>5</v>
      </c>
      <c r="F25" s="9" t="s">
        <v>5</v>
      </c>
      <c r="G25" s="10" t="s">
        <v>330</v>
      </c>
    </row>
  </sheetData>
  <sheetProtection/>
  <mergeCells count="4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7:A9"/>
    <mergeCell ref="A12:A25"/>
    <mergeCell ref="B12:B19"/>
    <mergeCell ref="B20:B24"/>
    <mergeCell ref="C12:C13"/>
    <mergeCell ref="C14:C16"/>
    <mergeCell ref="C18:C19"/>
    <mergeCell ref="C20:C22"/>
    <mergeCell ref="C23:C24"/>
  </mergeCells>
  <printOptions/>
  <pageMargins left="0.75" right="0.75" top="0.63" bottom="0.31" header="0.5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10" sqref="A10:IV10"/>
    </sheetView>
  </sheetViews>
  <sheetFormatPr defaultColWidth="9.140625" defaultRowHeight="12.75"/>
  <cols>
    <col min="1" max="1" width="11.28125" style="1" customWidth="1"/>
    <col min="2" max="2" width="12.8515625" style="1" customWidth="1"/>
    <col min="3" max="3" width="26.8515625" style="1" customWidth="1"/>
    <col min="4" max="4" width="9.7109375" style="1" customWidth="1"/>
    <col min="5" max="5" width="16.57421875" style="1" customWidth="1"/>
    <col min="6" max="6" width="24.28125" style="1" customWidth="1"/>
    <col min="7" max="7" width="18.574218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474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100000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100000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57" customHeight="1">
      <c r="A10" s="3" t="s">
        <v>298</v>
      </c>
      <c r="B10" s="6" t="s">
        <v>475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476</v>
      </c>
      <c r="E12" s="9"/>
      <c r="F12" s="9"/>
      <c r="G12" s="10" t="s">
        <v>477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478</v>
      </c>
      <c r="E13" s="9" t="s">
        <v>5</v>
      </c>
      <c r="F13" s="9" t="s">
        <v>5</v>
      </c>
      <c r="G13" s="10" t="s">
        <v>479</v>
      </c>
    </row>
    <row r="14" spans="1:7" ht="15.75" customHeight="1">
      <c r="A14" s="8" t="s">
        <v>305</v>
      </c>
      <c r="B14" s="8" t="s">
        <v>306</v>
      </c>
      <c r="C14" s="8" t="s">
        <v>310</v>
      </c>
      <c r="D14" s="8" t="s">
        <v>343</v>
      </c>
      <c r="E14" s="9" t="s">
        <v>5</v>
      </c>
      <c r="F14" s="9" t="s">
        <v>5</v>
      </c>
      <c r="G14" s="10" t="s">
        <v>320</v>
      </c>
    </row>
    <row r="15" spans="1:7" ht="15.75" customHeight="1">
      <c r="A15" s="8" t="s">
        <v>305</v>
      </c>
      <c r="B15" s="8" t="s">
        <v>306</v>
      </c>
      <c r="C15" s="8" t="s">
        <v>310</v>
      </c>
      <c r="D15" s="8" t="s">
        <v>480</v>
      </c>
      <c r="E15" s="9" t="s">
        <v>5</v>
      </c>
      <c r="F15" s="9" t="s">
        <v>5</v>
      </c>
      <c r="G15" s="10" t="s">
        <v>481</v>
      </c>
    </row>
    <row r="16" spans="1:7" ht="15.75" customHeight="1">
      <c r="A16" s="8" t="s">
        <v>305</v>
      </c>
      <c r="B16" s="8" t="s">
        <v>306</v>
      </c>
      <c r="C16" s="8" t="s">
        <v>313</v>
      </c>
      <c r="D16" s="8" t="s">
        <v>482</v>
      </c>
      <c r="E16" s="9" t="s">
        <v>5</v>
      </c>
      <c r="F16" s="9" t="s">
        <v>5</v>
      </c>
      <c r="G16" s="10" t="s">
        <v>483</v>
      </c>
    </row>
    <row r="17" spans="1:7" ht="15.75" customHeight="1">
      <c r="A17" s="8" t="s">
        <v>305</v>
      </c>
      <c r="B17" s="8" t="s">
        <v>306</v>
      </c>
      <c r="C17" s="8" t="s">
        <v>313</v>
      </c>
      <c r="D17" s="8" t="s">
        <v>484</v>
      </c>
      <c r="E17" s="9" t="s">
        <v>5</v>
      </c>
      <c r="F17" s="9" t="s">
        <v>5</v>
      </c>
      <c r="G17" s="10" t="s">
        <v>485</v>
      </c>
    </row>
    <row r="18" spans="1:7" ht="15.75" customHeight="1">
      <c r="A18" s="8" t="s">
        <v>305</v>
      </c>
      <c r="B18" s="8" t="s">
        <v>306</v>
      </c>
      <c r="C18" s="8" t="s">
        <v>316</v>
      </c>
      <c r="D18" s="8" t="s">
        <v>486</v>
      </c>
      <c r="E18" s="9" t="s">
        <v>5</v>
      </c>
      <c r="F18" s="9" t="s">
        <v>5</v>
      </c>
      <c r="G18" s="10" t="s">
        <v>487</v>
      </c>
    </row>
    <row r="19" spans="1:7" ht="15.75" customHeight="1">
      <c r="A19" s="8" t="s">
        <v>305</v>
      </c>
      <c r="B19" s="8" t="s">
        <v>306</v>
      </c>
      <c r="C19" s="8" t="s">
        <v>316</v>
      </c>
      <c r="D19" s="8" t="s">
        <v>488</v>
      </c>
      <c r="E19" s="9" t="s">
        <v>5</v>
      </c>
      <c r="F19" s="9" t="s">
        <v>5</v>
      </c>
      <c r="G19" s="10" t="s">
        <v>489</v>
      </c>
    </row>
    <row r="20" spans="1:7" ht="15.75" customHeight="1">
      <c r="A20" s="8" t="s">
        <v>305</v>
      </c>
      <c r="B20" s="8" t="s">
        <v>321</v>
      </c>
      <c r="C20" s="8" t="s">
        <v>322</v>
      </c>
      <c r="D20" s="8" t="s">
        <v>490</v>
      </c>
      <c r="E20" s="9" t="s">
        <v>5</v>
      </c>
      <c r="F20" s="9" t="s">
        <v>5</v>
      </c>
      <c r="G20" s="10" t="s">
        <v>365</v>
      </c>
    </row>
    <row r="21" spans="1:7" ht="15.75" customHeight="1">
      <c r="A21" s="8" t="s">
        <v>305</v>
      </c>
      <c r="B21" s="8" t="s">
        <v>321</v>
      </c>
      <c r="C21" s="8" t="s">
        <v>325</v>
      </c>
      <c r="D21" s="8" t="s">
        <v>343</v>
      </c>
      <c r="E21" s="9" t="s">
        <v>5</v>
      </c>
      <c r="F21" s="9" t="s">
        <v>5</v>
      </c>
      <c r="G21" s="10" t="s">
        <v>320</v>
      </c>
    </row>
    <row r="22" spans="1:7" ht="15.75" customHeight="1">
      <c r="A22" s="8" t="s">
        <v>305</v>
      </c>
      <c r="B22" s="8" t="s">
        <v>321</v>
      </c>
      <c r="C22" s="8" t="s">
        <v>325</v>
      </c>
      <c r="D22" s="8" t="s">
        <v>491</v>
      </c>
      <c r="E22" s="9" t="s">
        <v>5</v>
      </c>
      <c r="F22" s="9" t="s">
        <v>5</v>
      </c>
      <c r="G22" s="10" t="s">
        <v>320</v>
      </c>
    </row>
    <row r="23" spans="1:7" ht="15.75" customHeight="1">
      <c r="A23" s="8" t="s">
        <v>305</v>
      </c>
      <c r="B23" s="8" t="s">
        <v>327</v>
      </c>
      <c r="C23" s="8" t="s">
        <v>328</v>
      </c>
      <c r="D23" s="8" t="s">
        <v>492</v>
      </c>
      <c r="E23" s="9" t="s">
        <v>5</v>
      </c>
      <c r="F23" s="9" t="s">
        <v>5</v>
      </c>
      <c r="G23" s="10" t="s">
        <v>365</v>
      </c>
    </row>
  </sheetData>
  <sheetProtection/>
  <mergeCells count="4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9"/>
    <mergeCell ref="B20:B22"/>
    <mergeCell ref="C12:C13"/>
    <mergeCell ref="C14:C15"/>
    <mergeCell ref="C16:C17"/>
    <mergeCell ref="C18:C19"/>
    <mergeCell ref="C21:C22"/>
  </mergeCells>
  <printOptions/>
  <pageMargins left="0.75" right="0.75" top="1" bottom="0.43000000000000005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I16" sqref="I16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24.00390625" style="1" customWidth="1"/>
    <col min="4" max="4" width="10.28125" style="1" customWidth="1"/>
    <col min="5" max="5" width="13.57421875" style="1" customWidth="1"/>
    <col min="6" max="6" width="27.421875" style="1" customWidth="1"/>
    <col min="7" max="7" width="24.2812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493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2200000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2200000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494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495</v>
      </c>
      <c r="E12" s="9"/>
      <c r="F12" s="9"/>
      <c r="G12" s="10" t="s">
        <v>496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497</v>
      </c>
      <c r="E13" s="9" t="s">
        <v>5</v>
      </c>
      <c r="F13" s="9" t="s">
        <v>5</v>
      </c>
      <c r="G13" s="10" t="s">
        <v>498</v>
      </c>
    </row>
    <row r="14" spans="1:7" ht="15.75" customHeight="1">
      <c r="A14" s="8" t="s">
        <v>305</v>
      </c>
      <c r="B14" s="8" t="s">
        <v>306</v>
      </c>
      <c r="C14" s="8" t="s">
        <v>307</v>
      </c>
      <c r="D14" s="8" t="s">
        <v>499</v>
      </c>
      <c r="E14" s="9" t="s">
        <v>5</v>
      </c>
      <c r="F14" s="9" t="s">
        <v>5</v>
      </c>
      <c r="G14" s="10" t="s">
        <v>500</v>
      </c>
    </row>
    <row r="15" spans="1:7" ht="15.75" customHeight="1">
      <c r="A15" s="8" t="s">
        <v>305</v>
      </c>
      <c r="B15" s="8" t="s">
        <v>306</v>
      </c>
      <c r="C15" s="8" t="s">
        <v>307</v>
      </c>
      <c r="D15" s="8" t="s">
        <v>501</v>
      </c>
      <c r="E15" s="9" t="s">
        <v>5</v>
      </c>
      <c r="F15" s="9" t="s">
        <v>5</v>
      </c>
      <c r="G15" s="10" t="s">
        <v>502</v>
      </c>
    </row>
    <row r="16" spans="1:7" ht="15.75" customHeight="1">
      <c r="A16" s="8" t="s">
        <v>305</v>
      </c>
      <c r="B16" s="8" t="s">
        <v>306</v>
      </c>
      <c r="C16" s="8" t="s">
        <v>307</v>
      </c>
      <c r="D16" s="8" t="s">
        <v>503</v>
      </c>
      <c r="E16" s="9" t="s">
        <v>5</v>
      </c>
      <c r="F16" s="9" t="s">
        <v>5</v>
      </c>
      <c r="G16" s="10" t="s">
        <v>504</v>
      </c>
    </row>
    <row r="17" spans="1:7" ht="15.75" customHeight="1">
      <c r="A17" s="8" t="s">
        <v>305</v>
      </c>
      <c r="B17" s="8" t="s">
        <v>306</v>
      </c>
      <c r="C17" s="8" t="s">
        <v>307</v>
      </c>
      <c r="D17" s="8" t="s">
        <v>505</v>
      </c>
      <c r="E17" s="9" t="s">
        <v>5</v>
      </c>
      <c r="F17" s="9" t="s">
        <v>5</v>
      </c>
      <c r="G17" s="10" t="s">
        <v>506</v>
      </c>
    </row>
    <row r="18" spans="1:7" ht="15.75" customHeight="1">
      <c r="A18" s="8" t="s">
        <v>305</v>
      </c>
      <c r="B18" s="8" t="s">
        <v>306</v>
      </c>
      <c r="C18" s="8" t="s">
        <v>307</v>
      </c>
      <c r="D18" s="8" t="s">
        <v>507</v>
      </c>
      <c r="E18" s="9" t="s">
        <v>5</v>
      </c>
      <c r="F18" s="9" t="s">
        <v>5</v>
      </c>
      <c r="G18" s="10" t="s">
        <v>508</v>
      </c>
    </row>
    <row r="19" spans="1:7" ht="15.75" customHeight="1">
      <c r="A19" s="8" t="s">
        <v>305</v>
      </c>
      <c r="B19" s="8" t="s">
        <v>306</v>
      </c>
      <c r="C19" s="8" t="s">
        <v>307</v>
      </c>
      <c r="D19" s="8" t="s">
        <v>509</v>
      </c>
      <c r="E19" s="9" t="s">
        <v>5</v>
      </c>
      <c r="F19" s="9" t="s">
        <v>5</v>
      </c>
      <c r="G19" s="10" t="s">
        <v>510</v>
      </c>
    </row>
    <row r="20" spans="1:7" ht="15.75" customHeight="1">
      <c r="A20" s="8" t="s">
        <v>305</v>
      </c>
      <c r="B20" s="8" t="s">
        <v>306</v>
      </c>
      <c r="C20" s="8" t="s">
        <v>307</v>
      </c>
      <c r="D20" s="8" t="s">
        <v>511</v>
      </c>
      <c r="E20" s="9" t="s">
        <v>5</v>
      </c>
      <c r="F20" s="9" t="s">
        <v>5</v>
      </c>
      <c r="G20" s="10" t="s">
        <v>512</v>
      </c>
    </row>
    <row r="21" spans="1:7" ht="15.75" customHeight="1">
      <c r="A21" s="8" t="s">
        <v>305</v>
      </c>
      <c r="B21" s="8" t="s">
        <v>306</v>
      </c>
      <c r="C21" s="8" t="s">
        <v>310</v>
      </c>
      <c r="D21" s="8" t="s">
        <v>513</v>
      </c>
      <c r="E21" s="9" t="s">
        <v>5</v>
      </c>
      <c r="F21" s="9" t="s">
        <v>5</v>
      </c>
      <c r="G21" s="10" t="s">
        <v>514</v>
      </c>
    </row>
    <row r="22" spans="1:7" ht="15.75" customHeight="1">
      <c r="A22" s="8" t="s">
        <v>305</v>
      </c>
      <c r="B22" s="8" t="s">
        <v>306</v>
      </c>
      <c r="C22" s="8" t="s">
        <v>310</v>
      </c>
      <c r="D22" s="8" t="s">
        <v>515</v>
      </c>
      <c r="E22" s="9" t="s">
        <v>5</v>
      </c>
      <c r="F22" s="9" t="s">
        <v>5</v>
      </c>
      <c r="G22" s="10" t="s">
        <v>516</v>
      </c>
    </row>
    <row r="23" spans="1:7" ht="15.75" customHeight="1">
      <c r="A23" s="8" t="s">
        <v>305</v>
      </c>
      <c r="B23" s="8" t="s">
        <v>306</v>
      </c>
      <c r="C23" s="8" t="s">
        <v>313</v>
      </c>
      <c r="D23" s="8" t="s">
        <v>517</v>
      </c>
      <c r="E23" s="9" t="s">
        <v>5</v>
      </c>
      <c r="F23" s="9" t="s">
        <v>5</v>
      </c>
      <c r="G23" s="10" t="s">
        <v>518</v>
      </c>
    </row>
    <row r="24" spans="1:7" ht="15.75" customHeight="1">
      <c r="A24" s="8" t="s">
        <v>305</v>
      </c>
      <c r="B24" s="8" t="s">
        <v>306</v>
      </c>
      <c r="C24" s="8" t="s">
        <v>316</v>
      </c>
      <c r="D24" s="8" t="s">
        <v>519</v>
      </c>
      <c r="E24" s="9" t="s">
        <v>5</v>
      </c>
      <c r="F24" s="9" t="s">
        <v>5</v>
      </c>
      <c r="G24" s="10" t="s">
        <v>520</v>
      </c>
    </row>
    <row r="25" spans="1:7" ht="15.75" customHeight="1">
      <c r="A25" s="8" t="s">
        <v>305</v>
      </c>
      <c r="B25" s="8" t="s">
        <v>306</v>
      </c>
      <c r="C25" s="8" t="s">
        <v>316</v>
      </c>
      <c r="D25" s="8" t="s">
        <v>521</v>
      </c>
      <c r="E25" s="9" t="s">
        <v>5</v>
      </c>
      <c r="F25" s="9" t="s">
        <v>5</v>
      </c>
      <c r="G25" s="10" t="s">
        <v>522</v>
      </c>
    </row>
    <row r="26" spans="1:7" ht="15.75" customHeight="1">
      <c r="A26" s="8" t="s">
        <v>305</v>
      </c>
      <c r="B26" s="8" t="s">
        <v>321</v>
      </c>
      <c r="C26" s="8" t="s">
        <v>322</v>
      </c>
      <c r="D26" s="8" t="s">
        <v>523</v>
      </c>
      <c r="E26" s="9" t="s">
        <v>5</v>
      </c>
      <c r="F26" s="9" t="s">
        <v>5</v>
      </c>
      <c r="G26" s="10" t="s">
        <v>365</v>
      </c>
    </row>
    <row r="27" spans="1:7" ht="15.75" customHeight="1">
      <c r="A27" s="8" t="s">
        <v>305</v>
      </c>
      <c r="B27" s="8" t="s">
        <v>321</v>
      </c>
      <c r="C27" s="8" t="s">
        <v>322</v>
      </c>
      <c r="D27" s="8" t="s">
        <v>524</v>
      </c>
      <c r="E27" s="9" t="s">
        <v>5</v>
      </c>
      <c r="F27" s="9" t="s">
        <v>5</v>
      </c>
      <c r="G27" s="10" t="s">
        <v>525</v>
      </c>
    </row>
    <row r="28" spans="1:7" ht="15.75" customHeight="1">
      <c r="A28" s="8" t="s">
        <v>305</v>
      </c>
      <c r="B28" s="8" t="s">
        <v>321</v>
      </c>
      <c r="C28" s="8" t="s">
        <v>325</v>
      </c>
      <c r="D28" s="8" t="s">
        <v>526</v>
      </c>
      <c r="E28" s="9" t="s">
        <v>5</v>
      </c>
      <c r="F28" s="9" t="s">
        <v>5</v>
      </c>
      <c r="G28" s="10" t="s">
        <v>381</v>
      </c>
    </row>
    <row r="29" spans="1:7" ht="15.75" customHeight="1">
      <c r="A29" s="8" t="s">
        <v>305</v>
      </c>
      <c r="B29" s="8" t="s">
        <v>327</v>
      </c>
      <c r="C29" s="8" t="s">
        <v>328</v>
      </c>
      <c r="D29" s="8" t="s">
        <v>527</v>
      </c>
      <c r="E29" s="9" t="s">
        <v>5</v>
      </c>
      <c r="F29" s="9" t="s">
        <v>5</v>
      </c>
      <c r="G29" s="10" t="s">
        <v>528</v>
      </c>
    </row>
  </sheetData>
  <sheetProtection/>
  <mergeCells count="4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5"/>
    <mergeCell ref="B26:B28"/>
    <mergeCell ref="C12:C20"/>
    <mergeCell ref="C21:C22"/>
    <mergeCell ref="C24:C25"/>
    <mergeCell ref="C26:C27"/>
  </mergeCells>
  <printOptions/>
  <pageMargins left="0.75" right="0.75" top="0.23999999999999996" bottom="0.08" header="0.5" footer="0.51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1">
      <selection activeCell="J17" sqref="J17"/>
    </sheetView>
  </sheetViews>
  <sheetFormatPr defaultColWidth="9.140625" defaultRowHeight="12.75"/>
  <cols>
    <col min="1" max="1" width="11.28125" style="1" customWidth="1"/>
    <col min="2" max="2" width="14.8515625" style="1" customWidth="1"/>
    <col min="3" max="3" width="31.28125" style="1" customWidth="1"/>
    <col min="4" max="4" width="12.8515625" style="1" customWidth="1"/>
    <col min="5" max="5" width="11.7109375" style="1" customWidth="1"/>
    <col min="6" max="6" width="20.00390625" style="1" customWidth="1"/>
    <col min="7" max="7" width="21.57421875" style="1" customWidth="1"/>
    <col min="8" max="8" width="9.140625" style="1" customWidth="1"/>
    <col min="9" max="16384" width="9.140625" style="1" customWidth="1"/>
  </cols>
  <sheetData>
    <row r="1" spans="1:7" ht="48.75" customHeight="1">
      <c r="A1" s="2" t="s">
        <v>282</v>
      </c>
      <c r="B1" s="2"/>
      <c r="C1" s="2"/>
      <c r="D1" s="2"/>
      <c r="E1" s="2"/>
      <c r="F1" s="2"/>
      <c r="G1" s="2"/>
    </row>
    <row r="2" spans="1:7" ht="14.25" customHeight="1">
      <c r="A2" s="3" t="s">
        <v>283</v>
      </c>
      <c r="B2" s="3"/>
      <c r="C2" s="3"/>
      <c r="D2" s="3"/>
      <c r="E2" s="3"/>
      <c r="F2" s="3"/>
      <c r="G2" s="3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3" t="s">
        <v>284</v>
      </c>
      <c r="B4" s="3"/>
      <c r="C4" s="6" t="s">
        <v>529</v>
      </c>
      <c r="D4" s="6"/>
      <c r="E4" s="6"/>
      <c r="F4" s="6"/>
      <c r="G4" s="6"/>
    </row>
    <row r="5" spans="1:7" ht="21" customHeight="1">
      <c r="A5" s="3" t="s">
        <v>286</v>
      </c>
      <c r="B5" s="3"/>
      <c r="C5" s="6" t="s">
        <v>287</v>
      </c>
      <c r="D5" s="6"/>
      <c r="E5" s="3" t="s">
        <v>288</v>
      </c>
      <c r="F5" s="6" t="s">
        <v>289</v>
      </c>
      <c r="G5" s="6"/>
    </row>
    <row r="6" spans="1:7" ht="19.5" customHeight="1">
      <c r="A6" s="3" t="s">
        <v>290</v>
      </c>
      <c r="B6" s="3"/>
      <c r="C6" s="6" t="s">
        <v>291</v>
      </c>
      <c r="D6" s="6"/>
      <c r="E6" s="3" t="s">
        <v>292</v>
      </c>
      <c r="F6" s="6" t="s">
        <v>293</v>
      </c>
      <c r="G6" s="6"/>
    </row>
    <row r="7" spans="1:7" ht="18.75" customHeight="1">
      <c r="A7" s="3" t="s">
        <v>294</v>
      </c>
      <c r="B7" s="6" t="s">
        <v>295</v>
      </c>
      <c r="C7" s="6"/>
      <c r="D7" s="7">
        <v>270000</v>
      </c>
      <c r="E7" s="7"/>
      <c r="F7" s="7"/>
      <c r="G7" s="7"/>
    </row>
    <row r="8" spans="1:7" ht="19.5" customHeight="1">
      <c r="A8" s="3"/>
      <c r="B8" s="7" t="s">
        <v>296</v>
      </c>
      <c r="C8" s="7"/>
      <c r="D8" s="7">
        <v>270000</v>
      </c>
      <c r="E8" s="7"/>
      <c r="F8" s="7"/>
      <c r="G8" s="7"/>
    </row>
    <row r="9" spans="1:7" ht="22.5" customHeight="1">
      <c r="A9" s="3"/>
      <c r="B9" s="7" t="s">
        <v>297</v>
      </c>
      <c r="C9" s="7"/>
      <c r="D9" s="7"/>
      <c r="E9" s="7"/>
      <c r="F9" s="7"/>
      <c r="G9" s="7"/>
    </row>
    <row r="10" spans="1:7" ht="75.75" customHeight="1">
      <c r="A10" s="3" t="s">
        <v>298</v>
      </c>
      <c r="B10" s="6" t="s">
        <v>530</v>
      </c>
      <c r="C10" s="6"/>
      <c r="D10" s="6"/>
      <c r="E10" s="6"/>
      <c r="F10" s="6"/>
      <c r="G10" s="6"/>
    </row>
    <row r="11" spans="1:7" ht="28.5" customHeight="1">
      <c r="A11" s="3" t="s">
        <v>300</v>
      </c>
      <c r="B11" s="3" t="s">
        <v>301</v>
      </c>
      <c r="C11" s="3" t="s">
        <v>302</v>
      </c>
      <c r="D11" s="3" t="s">
        <v>303</v>
      </c>
      <c r="E11" s="3"/>
      <c r="F11" s="3"/>
      <c r="G11" s="3" t="s">
        <v>304</v>
      </c>
    </row>
    <row r="12" spans="1:7" ht="15.75" customHeight="1">
      <c r="A12" s="8" t="s">
        <v>305</v>
      </c>
      <c r="B12" s="8" t="s">
        <v>306</v>
      </c>
      <c r="C12" s="8" t="s">
        <v>307</v>
      </c>
      <c r="D12" s="8" t="s">
        <v>531</v>
      </c>
      <c r="E12" s="9"/>
      <c r="F12" s="9"/>
      <c r="G12" s="10" t="s">
        <v>435</v>
      </c>
    </row>
    <row r="13" spans="1:7" ht="15.75" customHeight="1">
      <c r="A13" s="8" t="s">
        <v>305</v>
      </c>
      <c r="B13" s="8" t="s">
        <v>306</v>
      </c>
      <c r="C13" s="8" t="s">
        <v>307</v>
      </c>
      <c r="D13" s="8" t="s">
        <v>532</v>
      </c>
      <c r="E13" s="9" t="s">
        <v>5</v>
      </c>
      <c r="F13" s="9" t="s">
        <v>5</v>
      </c>
      <c r="G13" s="10" t="s">
        <v>533</v>
      </c>
    </row>
    <row r="14" spans="1:7" ht="15.75" customHeight="1">
      <c r="A14" s="8" t="s">
        <v>305</v>
      </c>
      <c r="B14" s="8" t="s">
        <v>306</v>
      </c>
      <c r="C14" s="8" t="s">
        <v>310</v>
      </c>
      <c r="D14" s="8" t="s">
        <v>534</v>
      </c>
      <c r="E14" s="9" t="s">
        <v>5</v>
      </c>
      <c r="F14" s="9" t="s">
        <v>5</v>
      </c>
      <c r="G14" s="10" t="s">
        <v>535</v>
      </c>
    </row>
    <row r="15" spans="1:7" ht="15.75" customHeight="1">
      <c r="A15" s="8" t="s">
        <v>305</v>
      </c>
      <c r="B15" s="8" t="s">
        <v>306</v>
      </c>
      <c r="C15" s="8" t="s">
        <v>313</v>
      </c>
      <c r="D15" s="8" t="s">
        <v>536</v>
      </c>
      <c r="E15" s="9" t="s">
        <v>5</v>
      </c>
      <c r="F15" s="9" t="s">
        <v>5</v>
      </c>
      <c r="G15" s="10" t="s">
        <v>537</v>
      </c>
    </row>
    <row r="16" spans="1:7" ht="15.75" customHeight="1">
      <c r="A16" s="8" t="s">
        <v>305</v>
      </c>
      <c r="B16" s="8" t="s">
        <v>306</v>
      </c>
      <c r="C16" s="8" t="s">
        <v>313</v>
      </c>
      <c r="D16" s="8" t="s">
        <v>538</v>
      </c>
      <c r="E16" s="9" t="s">
        <v>5</v>
      </c>
      <c r="F16" s="9" t="s">
        <v>5</v>
      </c>
      <c r="G16" s="10" t="s">
        <v>518</v>
      </c>
    </row>
    <row r="17" spans="1:7" ht="15.75" customHeight="1">
      <c r="A17" s="8" t="s">
        <v>305</v>
      </c>
      <c r="B17" s="8" t="s">
        <v>306</v>
      </c>
      <c r="C17" s="8" t="s">
        <v>313</v>
      </c>
      <c r="D17" s="8" t="s">
        <v>539</v>
      </c>
      <c r="E17" s="9" t="s">
        <v>5</v>
      </c>
      <c r="F17" s="9" t="s">
        <v>5</v>
      </c>
      <c r="G17" s="10" t="s">
        <v>540</v>
      </c>
    </row>
    <row r="18" spans="1:7" ht="15.75" customHeight="1">
      <c r="A18" s="8" t="s">
        <v>305</v>
      </c>
      <c r="B18" s="8" t="s">
        <v>306</v>
      </c>
      <c r="C18" s="8" t="s">
        <v>316</v>
      </c>
      <c r="D18" s="8" t="s">
        <v>152</v>
      </c>
      <c r="E18" s="9" t="s">
        <v>5</v>
      </c>
      <c r="F18" s="9" t="s">
        <v>5</v>
      </c>
      <c r="G18" s="10" t="s">
        <v>541</v>
      </c>
    </row>
    <row r="19" spans="1:7" ht="15.75" customHeight="1">
      <c r="A19" s="8" t="s">
        <v>305</v>
      </c>
      <c r="B19" s="8" t="s">
        <v>306</v>
      </c>
      <c r="C19" s="8" t="s">
        <v>316</v>
      </c>
      <c r="D19" s="8" t="s">
        <v>542</v>
      </c>
      <c r="E19" s="9" t="s">
        <v>5</v>
      </c>
      <c r="F19" s="9" t="s">
        <v>5</v>
      </c>
      <c r="G19" s="10" t="s">
        <v>541</v>
      </c>
    </row>
    <row r="20" spans="1:7" ht="15.75" customHeight="1">
      <c r="A20" s="8" t="s">
        <v>305</v>
      </c>
      <c r="B20" s="8" t="s">
        <v>306</v>
      </c>
      <c r="C20" s="8" t="s">
        <v>316</v>
      </c>
      <c r="D20" s="8" t="s">
        <v>543</v>
      </c>
      <c r="E20" s="9" t="s">
        <v>5</v>
      </c>
      <c r="F20" s="9" t="s">
        <v>5</v>
      </c>
      <c r="G20" s="10" t="s">
        <v>544</v>
      </c>
    </row>
    <row r="21" spans="1:7" ht="15.75" customHeight="1">
      <c r="A21" s="8" t="s">
        <v>305</v>
      </c>
      <c r="B21" s="8" t="s">
        <v>306</v>
      </c>
      <c r="C21" s="8" t="s">
        <v>316</v>
      </c>
      <c r="D21" s="8" t="s">
        <v>545</v>
      </c>
      <c r="E21" s="9" t="s">
        <v>5</v>
      </c>
      <c r="F21" s="9" t="s">
        <v>5</v>
      </c>
      <c r="G21" s="10" t="s">
        <v>546</v>
      </c>
    </row>
    <row r="22" spans="1:7" ht="15.75" customHeight="1">
      <c r="A22" s="8" t="s">
        <v>305</v>
      </c>
      <c r="B22" s="8" t="s">
        <v>306</v>
      </c>
      <c r="C22" s="8" t="s">
        <v>316</v>
      </c>
      <c r="D22" s="8" t="s">
        <v>547</v>
      </c>
      <c r="E22" s="9" t="s">
        <v>5</v>
      </c>
      <c r="F22" s="9" t="s">
        <v>5</v>
      </c>
      <c r="G22" s="10" t="s">
        <v>548</v>
      </c>
    </row>
    <row r="23" spans="1:7" ht="15.75" customHeight="1">
      <c r="A23" s="8" t="s">
        <v>305</v>
      </c>
      <c r="B23" s="8" t="s">
        <v>321</v>
      </c>
      <c r="C23" s="8" t="s">
        <v>322</v>
      </c>
      <c r="D23" s="8" t="s">
        <v>549</v>
      </c>
      <c r="E23" s="9" t="s">
        <v>5</v>
      </c>
      <c r="F23" s="9" t="s">
        <v>5</v>
      </c>
      <c r="G23" s="10" t="s">
        <v>550</v>
      </c>
    </row>
    <row r="24" spans="1:7" ht="15.75" customHeight="1">
      <c r="A24" s="8" t="s">
        <v>305</v>
      </c>
      <c r="B24" s="8" t="s">
        <v>321</v>
      </c>
      <c r="C24" s="8" t="s">
        <v>363</v>
      </c>
      <c r="D24" s="8" t="s">
        <v>551</v>
      </c>
      <c r="E24" s="9" t="s">
        <v>5</v>
      </c>
      <c r="F24" s="9" t="s">
        <v>5</v>
      </c>
      <c r="G24" s="10" t="s">
        <v>552</v>
      </c>
    </row>
    <row r="25" spans="1:7" ht="15.75" customHeight="1">
      <c r="A25" s="8" t="s">
        <v>305</v>
      </c>
      <c r="B25" s="8" t="s">
        <v>321</v>
      </c>
      <c r="C25" s="8" t="s">
        <v>325</v>
      </c>
      <c r="D25" s="8" t="s">
        <v>553</v>
      </c>
      <c r="E25" s="9" t="s">
        <v>5</v>
      </c>
      <c r="F25" s="9" t="s">
        <v>5</v>
      </c>
      <c r="G25" s="10" t="s">
        <v>381</v>
      </c>
    </row>
    <row r="26" spans="1:7" ht="15.75" customHeight="1">
      <c r="A26" s="8" t="s">
        <v>305</v>
      </c>
      <c r="B26" s="8" t="s">
        <v>327</v>
      </c>
      <c r="C26" s="8" t="s">
        <v>328</v>
      </c>
      <c r="D26" s="8" t="s">
        <v>554</v>
      </c>
      <c r="E26" s="9" t="s">
        <v>5</v>
      </c>
      <c r="F26" s="9" t="s">
        <v>5</v>
      </c>
      <c r="G26" s="10" t="s">
        <v>344</v>
      </c>
    </row>
  </sheetData>
  <sheetProtection/>
  <mergeCells count="4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2"/>
    <mergeCell ref="B23:B25"/>
    <mergeCell ref="C12:C13"/>
    <mergeCell ref="C15:C17"/>
    <mergeCell ref="C18:C22"/>
  </mergeCells>
  <printOptions/>
  <pageMargins left="0.75" right="0.75" top="0.67" bottom="0.35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F18"/>
    </sheetView>
  </sheetViews>
  <sheetFormatPr defaultColWidth="9.140625" defaultRowHeight="12.75"/>
  <cols>
    <col min="1" max="1" width="12.57421875" style="70" customWidth="1"/>
    <col min="2" max="2" width="26.00390625" style="70" customWidth="1"/>
    <col min="3" max="3" width="17.28125" style="70" customWidth="1"/>
    <col min="4" max="5" width="21.57421875" style="70" customWidth="1"/>
    <col min="6" max="6" width="19.7109375" style="70" customWidth="1"/>
    <col min="7" max="7" width="12.28125" style="70" customWidth="1"/>
    <col min="8" max="8" width="12.8515625" style="70" customWidth="1"/>
    <col min="9" max="16384" width="9.140625" style="70" customWidth="1"/>
  </cols>
  <sheetData>
    <row r="1" spans="1:3" ht="15.75" customHeight="1">
      <c r="A1" s="100"/>
      <c r="B1" s="100"/>
      <c r="C1" s="100"/>
    </row>
    <row r="2" spans="1:8" s="94" customFormat="1" ht="36" customHeight="1">
      <c r="A2" s="102" t="s">
        <v>56</v>
      </c>
      <c r="B2" s="102"/>
      <c r="C2" s="102"/>
      <c r="D2" s="102"/>
      <c r="E2" s="102"/>
      <c r="F2" s="102"/>
      <c r="G2" s="102"/>
      <c r="H2" s="102"/>
    </row>
    <row r="3" spans="1:8" s="77" customFormat="1" ht="18" customHeight="1">
      <c r="A3" s="105" t="s">
        <v>2</v>
      </c>
      <c r="B3" s="105"/>
      <c r="C3" s="105"/>
      <c r="G3" s="76" t="s">
        <v>3</v>
      </c>
      <c r="H3" s="76"/>
    </row>
    <row r="4" spans="1:8" s="95" customFormat="1" ht="30.75" customHeight="1">
      <c r="A4" s="131" t="s">
        <v>57</v>
      </c>
      <c r="B4" s="131"/>
      <c r="C4" s="132" t="s">
        <v>58</v>
      </c>
      <c r="D4" s="110" t="s">
        <v>59</v>
      </c>
      <c r="E4" s="110"/>
      <c r="F4" s="110"/>
      <c r="G4" s="133" t="s">
        <v>60</v>
      </c>
      <c r="H4" s="134" t="s">
        <v>61</v>
      </c>
    </row>
    <row r="5" spans="1:8" s="95" customFormat="1" ht="27.75" customHeight="1">
      <c r="A5" s="114" t="s">
        <v>62</v>
      </c>
      <c r="B5" s="114" t="s">
        <v>63</v>
      </c>
      <c r="C5" s="115"/>
      <c r="D5" s="135" t="s">
        <v>10</v>
      </c>
      <c r="E5" s="135" t="s">
        <v>64</v>
      </c>
      <c r="F5" s="136" t="s">
        <v>65</v>
      </c>
      <c r="G5" s="137"/>
      <c r="H5" s="138"/>
    </row>
    <row r="6" spans="1:8" ht="19.5" customHeight="1">
      <c r="A6" s="139" t="s">
        <v>66</v>
      </c>
      <c r="B6" s="139"/>
      <c r="C6" s="140">
        <v>28476179.21</v>
      </c>
      <c r="D6" s="140">
        <v>28476179.21</v>
      </c>
      <c r="E6" s="140">
        <v>28126179.21</v>
      </c>
      <c r="F6" s="140">
        <v>350000</v>
      </c>
      <c r="G6" s="141"/>
      <c r="H6" s="141"/>
    </row>
    <row r="7" spans="1:8" ht="19.5" customHeight="1">
      <c r="A7" s="27" t="s">
        <v>67</v>
      </c>
      <c r="B7" s="27" t="s">
        <v>68</v>
      </c>
      <c r="C7" s="46">
        <v>1240674.29</v>
      </c>
      <c r="D7" s="46">
        <v>1240674.29</v>
      </c>
      <c r="E7" s="46">
        <v>1240674.29</v>
      </c>
      <c r="F7" s="46"/>
      <c r="G7" s="141"/>
      <c r="H7" s="141"/>
    </row>
    <row r="8" spans="1:8" ht="19.5" customHeight="1">
      <c r="A8" s="27" t="s">
        <v>69</v>
      </c>
      <c r="B8" s="27" t="s">
        <v>70</v>
      </c>
      <c r="C8" s="46">
        <v>620337.14</v>
      </c>
      <c r="D8" s="46">
        <v>620337.14</v>
      </c>
      <c r="E8" s="46">
        <v>620337.14</v>
      </c>
      <c r="F8" s="46"/>
      <c r="G8" s="141"/>
      <c r="H8" s="141"/>
    </row>
    <row r="9" spans="1:8" ht="19.5" customHeight="1">
      <c r="A9" s="27" t="s">
        <v>71</v>
      </c>
      <c r="B9" s="27" t="s">
        <v>72</v>
      </c>
      <c r="C9" s="46">
        <v>28308.94</v>
      </c>
      <c r="D9" s="46">
        <v>28308.94</v>
      </c>
      <c r="E9" s="46">
        <v>28308.94</v>
      </c>
      <c r="F9" s="46"/>
      <c r="G9" s="141"/>
      <c r="H9" s="141"/>
    </row>
    <row r="10" spans="1:8" ht="19.5" customHeight="1">
      <c r="A10" s="27" t="s">
        <v>73</v>
      </c>
      <c r="B10" s="27" t="s">
        <v>74</v>
      </c>
      <c r="C10" s="46">
        <v>5198922.73</v>
      </c>
      <c r="D10" s="46">
        <v>5198922.73</v>
      </c>
      <c r="E10" s="46">
        <v>5198922.73</v>
      </c>
      <c r="F10" s="46"/>
      <c r="G10" s="141"/>
      <c r="H10" s="141"/>
    </row>
    <row r="11" spans="1:8" ht="19.5" customHeight="1">
      <c r="A11" s="27" t="s">
        <v>75</v>
      </c>
      <c r="B11" s="27" t="s">
        <v>76</v>
      </c>
      <c r="C11" s="46">
        <v>8737759.5</v>
      </c>
      <c r="D11" s="46">
        <v>8737759.5</v>
      </c>
      <c r="E11" s="46">
        <v>8737759.5</v>
      </c>
      <c r="F11" s="46"/>
      <c r="G11" s="141"/>
      <c r="H11" s="141"/>
    </row>
    <row r="12" spans="1:8" ht="19.5" customHeight="1">
      <c r="A12" s="27" t="s">
        <v>77</v>
      </c>
      <c r="B12" s="27" t="s">
        <v>78</v>
      </c>
      <c r="C12" s="46">
        <v>6920000</v>
      </c>
      <c r="D12" s="46">
        <v>6920000</v>
      </c>
      <c r="E12" s="46">
        <v>6920000</v>
      </c>
      <c r="F12" s="46"/>
      <c r="G12" s="141"/>
      <c r="H12" s="141"/>
    </row>
    <row r="13" spans="1:8" ht="19.5" customHeight="1">
      <c r="A13" s="27" t="s">
        <v>79</v>
      </c>
      <c r="B13" s="27" t="s">
        <v>80</v>
      </c>
      <c r="C13" s="46">
        <v>1120000</v>
      </c>
      <c r="D13" s="46">
        <v>1120000</v>
      </c>
      <c r="E13" s="46">
        <v>970000</v>
      </c>
      <c r="F13" s="46">
        <v>150000</v>
      </c>
      <c r="G13" s="141"/>
      <c r="H13" s="141"/>
    </row>
    <row r="14" spans="1:8" ht="19.5" customHeight="1">
      <c r="A14" s="27" t="s">
        <v>81</v>
      </c>
      <c r="B14" s="27" t="s">
        <v>82</v>
      </c>
      <c r="C14" s="46">
        <v>2400000</v>
      </c>
      <c r="D14" s="46">
        <v>2400000</v>
      </c>
      <c r="E14" s="46">
        <v>2200000</v>
      </c>
      <c r="F14" s="46">
        <v>200000</v>
      </c>
      <c r="G14" s="141"/>
      <c r="H14" s="141"/>
    </row>
    <row r="15" spans="1:8" ht="19.5" customHeight="1">
      <c r="A15" s="27" t="s">
        <v>83</v>
      </c>
      <c r="B15" s="27" t="s">
        <v>84</v>
      </c>
      <c r="C15" s="46">
        <v>400000</v>
      </c>
      <c r="D15" s="46">
        <v>400000</v>
      </c>
      <c r="E15" s="46">
        <v>400000</v>
      </c>
      <c r="F15" s="46"/>
      <c r="G15" s="141"/>
      <c r="H15" s="141"/>
    </row>
    <row r="16" spans="1:8" ht="19.5" customHeight="1">
      <c r="A16" s="27" t="s">
        <v>85</v>
      </c>
      <c r="B16" s="27" t="s">
        <v>86</v>
      </c>
      <c r="C16" s="46">
        <v>100000</v>
      </c>
      <c r="D16" s="46">
        <v>100000</v>
      </c>
      <c r="E16" s="46">
        <v>100000</v>
      </c>
      <c r="F16" s="46"/>
      <c r="G16" s="141"/>
      <c r="H16" s="141"/>
    </row>
    <row r="17" spans="1:8" ht="19.5" customHeight="1">
      <c r="A17" s="27" t="s">
        <v>87</v>
      </c>
      <c r="B17" s="27" t="s">
        <v>88</v>
      </c>
      <c r="C17" s="46">
        <v>1026032.61</v>
      </c>
      <c r="D17" s="46">
        <v>1026032.61</v>
      </c>
      <c r="E17" s="46">
        <v>1026032.61</v>
      </c>
      <c r="F17" s="46"/>
      <c r="G17" s="141"/>
      <c r="H17" s="141"/>
    </row>
    <row r="18" spans="1:8" ht="19.5" customHeight="1">
      <c r="A18" s="27" t="s">
        <v>89</v>
      </c>
      <c r="B18" s="27" t="s">
        <v>90</v>
      </c>
      <c r="C18" s="46">
        <v>684144</v>
      </c>
      <c r="D18" s="46">
        <v>684144</v>
      </c>
      <c r="E18" s="46">
        <v>684144</v>
      </c>
      <c r="F18" s="46"/>
      <c r="G18" s="141"/>
      <c r="H18" s="141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35" right="0.25" top="0.39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J1" sqref="J1:J65536"/>
    </sheetView>
  </sheetViews>
  <sheetFormatPr defaultColWidth="9.140625" defaultRowHeight="12.75"/>
  <cols>
    <col min="1" max="1" width="15.421875" style="97" customWidth="1"/>
    <col min="2" max="2" width="28.00390625" style="70" customWidth="1"/>
    <col min="3" max="3" width="17.28125" style="70" customWidth="1"/>
    <col min="4" max="4" width="16.00390625" style="70" customWidth="1"/>
    <col min="5" max="5" width="17.7109375" style="70" customWidth="1"/>
    <col min="6" max="6" width="13.00390625" style="70" customWidth="1"/>
    <col min="7" max="7" width="13.57421875" style="98" customWidth="1"/>
    <col min="8" max="8" width="13.28125" style="70" customWidth="1"/>
    <col min="9" max="254" width="9.140625" style="70" customWidth="1"/>
  </cols>
  <sheetData>
    <row r="1" spans="1:3" ht="15.75" customHeight="1">
      <c r="A1" s="99"/>
      <c r="B1" s="100"/>
      <c r="C1" s="100"/>
    </row>
    <row r="2" spans="1:8" s="94" customFormat="1" ht="36" customHeight="1">
      <c r="A2" s="101" t="s">
        <v>91</v>
      </c>
      <c r="B2" s="102"/>
      <c r="C2" s="102"/>
      <c r="D2" s="102"/>
      <c r="E2" s="102"/>
      <c r="F2" s="102"/>
      <c r="G2" s="103"/>
      <c r="H2" s="102"/>
    </row>
    <row r="3" spans="1:8" s="77" customFormat="1" ht="18" customHeight="1">
      <c r="A3" s="104" t="s">
        <v>2</v>
      </c>
      <c r="B3" s="105"/>
      <c r="C3" s="105"/>
      <c r="G3" s="76" t="s">
        <v>3</v>
      </c>
      <c r="H3" s="76"/>
    </row>
    <row r="4" spans="1:8" s="95" customFormat="1" ht="30.75" customHeight="1">
      <c r="A4" s="106" t="s">
        <v>57</v>
      </c>
      <c r="B4" s="107"/>
      <c r="C4" s="108" t="s">
        <v>92</v>
      </c>
      <c r="D4" s="109" t="s">
        <v>93</v>
      </c>
      <c r="E4" s="110"/>
      <c r="F4" s="110"/>
      <c r="G4" s="111" t="s">
        <v>94</v>
      </c>
      <c r="H4" s="112"/>
    </row>
    <row r="5" spans="1:8" s="95" customFormat="1" ht="27.75" customHeight="1">
      <c r="A5" s="113" t="s">
        <v>62</v>
      </c>
      <c r="B5" s="114" t="s">
        <v>63</v>
      </c>
      <c r="C5" s="115"/>
      <c r="D5" s="116" t="s">
        <v>95</v>
      </c>
      <c r="E5" s="116" t="s">
        <v>96</v>
      </c>
      <c r="F5" s="117" t="s">
        <v>97</v>
      </c>
      <c r="G5" s="118" t="s">
        <v>98</v>
      </c>
      <c r="H5" s="119" t="s">
        <v>99</v>
      </c>
    </row>
    <row r="6" spans="1:8" s="96" customFormat="1" ht="27.75" customHeight="1">
      <c r="A6" s="120" t="s">
        <v>100</v>
      </c>
      <c r="B6" s="121"/>
      <c r="C6" s="122">
        <f>SUM(C7:C29)</f>
        <v>142032737.62</v>
      </c>
      <c r="D6" s="122">
        <f>SUM(D7:D29)</f>
        <v>28476179.21</v>
      </c>
      <c r="E6" s="122">
        <f>SUM(E7:E29)</f>
        <v>17536179.21</v>
      </c>
      <c r="F6" s="122">
        <f>SUM(F7:F29)</f>
        <v>10940000</v>
      </c>
      <c r="G6" s="123">
        <f>SUM(G7:G29)</f>
        <v>-113556558.41000001</v>
      </c>
      <c r="H6" s="124">
        <f>G6/C6</f>
        <v>-0.7995097490397862</v>
      </c>
    </row>
    <row r="7" spans="1:8" s="96" customFormat="1" ht="27.75" customHeight="1">
      <c r="A7" s="125">
        <v>2019999</v>
      </c>
      <c r="B7" s="126" t="s">
        <v>101</v>
      </c>
      <c r="C7" s="122">
        <v>129395</v>
      </c>
      <c r="D7" s="127"/>
      <c r="E7" s="127"/>
      <c r="F7" s="128"/>
      <c r="G7" s="123">
        <f>D7-C7</f>
        <v>-129395</v>
      </c>
      <c r="H7" s="124">
        <f aca="true" t="shared" si="0" ref="H7:H29">G7/C7</f>
        <v>-1</v>
      </c>
    </row>
    <row r="8" spans="1:8" ht="19.5" customHeight="1">
      <c r="A8" s="125" t="s">
        <v>102</v>
      </c>
      <c r="B8" s="126" t="s">
        <v>68</v>
      </c>
      <c r="C8" s="46">
        <v>1609692.98</v>
      </c>
      <c r="D8" s="46">
        <f>E8+F8</f>
        <v>1240674.29</v>
      </c>
      <c r="E8" s="46">
        <f>1240674.29</f>
        <v>1240674.29</v>
      </c>
      <c r="F8" s="46"/>
      <c r="G8" s="123">
        <f aca="true" t="shared" si="1" ref="G8:G29">D8-C8</f>
        <v>-369018.68999999994</v>
      </c>
      <c r="H8" s="124">
        <f t="shared" si="0"/>
        <v>-0.22924787185193535</v>
      </c>
    </row>
    <row r="9" spans="1:8" ht="19.5" customHeight="1">
      <c r="A9" s="125">
        <v>2080506</v>
      </c>
      <c r="B9" s="126" t="s">
        <v>103</v>
      </c>
      <c r="C9" s="46">
        <v>313324.28</v>
      </c>
      <c r="D9" s="46"/>
      <c r="E9" s="46"/>
      <c r="F9" s="46"/>
      <c r="G9" s="123">
        <f t="shared" si="1"/>
        <v>-313324.28</v>
      </c>
      <c r="H9" s="124">
        <f t="shared" si="0"/>
        <v>-1</v>
      </c>
    </row>
    <row r="10" spans="1:8" ht="19.5" customHeight="1">
      <c r="A10" s="125">
        <v>2080599</v>
      </c>
      <c r="B10" s="126" t="s">
        <v>104</v>
      </c>
      <c r="C10" s="46">
        <v>722724</v>
      </c>
      <c r="D10" s="46"/>
      <c r="E10" s="46"/>
      <c r="F10" s="46"/>
      <c r="G10" s="123">
        <f t="shared" si="1"/>
        <v>-722724</v>
      </c>
      <c r="H10" s="124">
        <f t="shared" si="0"/>
        <v>-1</v>
      </c>
    </row>
    <row r="11" spans="1:8" ht="19.5" customHeight="1">
      <c r="A11" s="125" t="s">
        <v>105</v>
      </c>
      <c r="B11" s="126" t="s">
        <v>70</v>
      </c>
      <c r="C11" s="46">
        <v>641099.87</v>
      </c>
      <c r="D11" s="46">
        <f>E11+F11</f>
        <v>620337.14</v>
      </c>
      <c r="E11" s="46">
        <v>620337.14</v>
      </c>
      <c r="F11" s="46"/>
      <c r="G11" s="123">
        <f t="shared" si="1"/>
        <v>-20762.72999999998</v>
      </c>
      <c r="H11" s="124">
        <f t="shared" si="0"/>
        <v>-0.03238610857930759</v>
      </c>
    </row>
    <row r="12" spans="1:8" ht="19.5" customHeight="1">
      <c r="A12" s="125">
        <v>2101102</v>
      </c>
      <c r="B12" s="126" t="s">
        <v>106</v>
      </c>
      <c r="C12" s="46">
        <v>2851</v>
      </c>
      <c r="D12" s="46"/>
      <c r="E12" s="46"/>
      <c r="F12" s="46"/>
      <c r="G12" s="123">
        <f t="shared" si="1"/>
        <v>-2851</v>
      </c>
      <c r="H12" s="124">
        <f t="shared" si="0"/>
        <v>-1</v>
      </c>
    </row>
    <row r="13" spans="1:8" ht="19.5" customHeight="1">
      <c r="A13" s="125" t="s">
        <v>107</v>
      </c>
      <c r="B13" s="126" t="s">
        <v>72</v>
      </c>
      <c r="C13" s="46">
        <v>29601.33</v>
      </c>
      <c r="D13" s="46">
        <f>E13+F13</f>
        <v>28308.94</v>
      </c>
      <c r="E13" s="46">
        <v>28308.94</v>
      </c>
      <c r="F13" s="46"/>
      <c r="G13" s="123">
        <f t="shared" si="1"/>
        <v>-1292.390000000003</v>
      </c>
      <c r="H13" s="124">
        <f t="shared" si="0"/>
        <v>-0.04365986258049902</v>
      </c>
    </row>
    <row r="14" spans="1:8" ht="19.5" customHeight="1">
      <c r="A14" s="125">
        <v>2110302</v>
      </c>
      <c r="B14" s="126" t="s">
        <v>108</v>
      </c>
      <c r="C14" s="46">
        <v>14997546</v>
      </c>
      <c r="D14" s="46"/>
      <c r="E14" s="46"/>
      <c r="F14" s="46"/>
      <c r="G14" s="123">
        <f t="shared" si="1"/>
        <v>-14997546</v>
      </c>
      <c r="H14" s="124">
        <f t="shared" si="0"/>
        <v>-1</v>
      </c>
    </row>
    <row r="15" spans="1:8" ht="19.5" customHeight="1">
      <c r="A15" s="125">
        <v>2120399</v>
      </c>
      <c r="B15" s="126" t="s">
        <v>109</v>
      </c>
      <c r="C15" s="46">
        <v>714162.98</v>
      </c>
      <c r="D15" s="46"/>
      <c r="E15" s="46"/>
      <c r="F15" s="46"/>
      <c r="G15" s="123">
        <f t="shared" si="1"/>
        <v>-714162.98</v>
      </c>
      <c r="H15" s="124">
        <f t="shared" si="0"/>
        <v>-1</v>
      </c>
    </row>
    <row r="16" spans="1:8" ht="19.5" customHeight="1">
      <c r="A16" s="125">
        <v>2129901</v>
      </c>
      <c r="B16" s="126" t="s">
        <v>110</v>
      </c>
      <c r="C16" s="46">
        <v>2450000</v>
      </c>
      <c r="D16" s="46"/>
      <c r="E16" s="46"/>
      <c r="F16" s="46"/>
      <c r="G16" s="123">
        <f t="shared" si="1"/>
        <v>-2450000</v>
      </c>
      <c r="H16" s="124">
        <f t="shared" si="0"/>
        <v>-1</v>
      </c>
    </row>
    <row r="17" spans="1:8" ht="19.5" customHeight="1">
      <c r="A17" s="125" t="s">
        <v>111</v>
      </c>
      <c r="B17" s="126" t="s">
        <v>74</v>
      </c>
      <c r="C17" s="46">
        <v>2973883.03</v>
      </c>
      <c r="D17" s="46">
        <f aca="true" t="shared" si="2" ref="D17:D25">E17+F17</f>
        <v>5198922.73</v>
      </c>
      <c r="E17" s="46">
        <v>5198922.73</v>
      </c>
      <c r="F17" s="46"/>
      <c r="G17" s="123">
        <f t="shared" si="1"/>
        <v>2225039.7000000007</v>
      </c>
      <c r="H17" s="124">
        <f t="shared" si="0"/>
        <v>0.7481934149911743</v>
      </c>
    </row>
    <row r="18" spans="1:8" ht="19.5" customHeight="1">
      <c r="A18" s="125" t="s">
        <v>112</v>
      </c>
      <c r="B18" s="126" t="s">
        <v>76</v>
      </c>
      <c r="C18" s="46">
        <v>10728647.44</v>
      </c>
      <c r="D18" s="46">
        <f t="shared" si="2"/>
        <v>8737759.5</v>
      </c>
      <c r="E18" s="46">
        <v>8737759.5</v>
      </c>
      <c r="F18" s="46"/>
      <c r="G18" s="123">
        <f t="shared" si="1"/>
        <v>-1990887.9399999995</v>
      </c>
      <c r="H18" s="124">
        <f t="shared" si="0"/>
        <v>-0.1855674679528848</v>
      </c>
    </row>
    <row r="19" spans="1:8" ht="19.5" customHeight="1">
      <c r="A19" s="125" t="s">
        <v>113</v>
      </c>
      <c r="B19" s="126" t="s">
        <v>78</v>
      </c>
      <c r="C19" s="46">
        <v>843990.3</v>
      </c>
      <c r="D19" s="46">
        <f t="shared" si="2"/>
        <v>6920000</v>
      </c>
      <c r="E19" s="46"/>
      <c r="F19" s="46">
        <v>6920000</v>
      </c>
      <c r="G19" s="123">
        <f t="shared" si="1"/>
        <v>6076009.7</v>
      </c>
      <c r="H19" s="124">
        <f t="shared" si="0"/>
        <v>7.199146364596844</v>
      </c>
    </row>
    <row r="20" spans="1:8" ht="19.5" customHeight="1">
      <c r="A20" s="125" t="s">
        <v>114</v>
      </c>
      <c r="B20" s="126" t="s">
        <v>80</v>
      </c>
      <c r="C20" s="46">
        <v>3163674.53</v>
      </c>
      <c r="D20" s="46">
        <f t="shared" si="2"/>
        <v>1120000</v>
      </c>
      <c r="E20" s="46"/>
      <c r="F20" s="46">
        <v>1120000</v>
      </c>
      <c r="G20" s="123">
        <f t="shared" si="1"/>
        <v>-2043674.5299999998</v>
      </c>
      <c r="H20" s="124">
        <f t="shared" si="0"/>
        <v>-0.6459812824045462</v>
      </c>
    </row>
    <row r="21" spans="1:8" ht="19.5" customHeight="1">
      <c r="A21" s="125" t="s">
        <v>115</v>
      </c>
      <c r="B21" s="126" t="s">
        <v>82</v>
      </c>
      <c r="C21" s="46">
        <v>2263914</v>
      </c>
      <c r="D21" s="46">
        <f t="shared" si="2"/>
        <v>2400000</v>
      </c>
      <c r="E21" s="46"/>
      <c r="F21" s="46">
        <v>2400000</v>
      </c>
      <c r="G21" s="123">
        <f t="shared" si="1"/>
        <v>136086</v>
      </c>
      <c r="H21" s="124">
        <f t="shared" si="0"/>
        <v>0.060110940609934826</v>
      </c>
    </row>
    <row r="22" spans="1:8" ht="19.5" customHeight="1">
      <c r="A22" s="125" t="s">
        <v>116</v>
      </c>
      <c r="B22" s="126" t="s">
        <v>84</v>
      </c>
      <c r="C22" s="46">
        <v>30866405.94</v>
      </c>
      <c r="D22" s="46">
        <f t="shared" si="2"/>
        <v>400000</v>
      </c>
      <c r="E22" s="46"/>
      <c r="F22" s="46">
        <v>400000</v>
      </c>
      <c r="G22" s="123">
        <f t="shared" si="1"/>
        <v>-30466405.94</v>
      </c>
      <c r="H22" s="124">
        <f t="shared" si="0"/>
        <v>-0.9870409272534825</v>
      </c>
    </row>
    <row r="23" spans="1:8" ht="19.5" customHeight="1">
      <c r="A23" s="125" t="s">
        <v>117</v>
      </c>
      <c r="B23" s="126" t="s">
        <v>86</v>
      </c>
      <c r="C23" s="46">
        <v>471400</v>
      </c>
      <c r="D23" s="129">
        <f t="shared" si="2"/>
        <v>100000</v>
      </c>
      <c r="E23" s="46"/>
      <c r="F23" s="46">
        <v>100000</v>
      </c>
      <c r="G23" s="123">
        <f t="shared" si="1"/>
        <v>-371400</v>
      </c>
      <c r="H23" s="124">
        <f t="shared" si="0"/>
        <v>-0.7878659312685617</v>
      </c>
    </row>
    <row r="24" spans="1:8" ht="19.5" customHeight="1">
      <c r="A24" s="125" t="s">
        <v>118</v>
      </c>
      <c r="B24" s="126" t="s">
        <v>119</v>
      </c>
      <c r="C24" s="46">
        <v>61531970.5</v>
      </c>
      <c r="D24" s="130"/>
      <c r="E24" s="46"/>
      <c r="F24" s="46"/>
      <c r="G24" s="123">
        <f t="shared" si="1"/>
        <v>-61531970.5</v>
      </c>
      <c r="H24" s="124">
        <f t="shared" si="0"/>
        <v>-1</v>
      </c>
    </row>
    <row r="25" spans="1:8" ht="19.5" customHeight="1">
      <c r="A25" s="125">
        <v>2130321</v>
      </c>
      <c r="B25" s="126" t="s">
        <v>120</v>
      </c>
      <c r="C25" s="46">
        <v>2600000</v>
      </c>
      <c r="D25" s="130"/>
      <c r="E25" s="46"/>
      <c r="F25" s="46"/>
      <c r="G25" s="123">
        <f t="shared" si="1"/>
        <v>-2600000</v>
      </c>
      <c r="H25" s="124">
        <f t="shared" si="0"/>
        <v>-1</v>
      </c>
    </row>
    <row r="26" spans="1:8" ht="19.5" customHeight="1">
      <c r="A26" s="125">
        <v>2130335</v>
      </c>
      <c r="B26" s="126" t="s">
        <v>121</v>
      </c>
      <c r="C26" s="46">
        <v>1995000</v>
      </c>
      <c r="D26" s="130"/>
      <c r="E26" s="46"/>
      <c r="F26" s="46"/>
      <c r="G26" s="123">
        <f t="shared" si="1"/>
        <v>-1995000</v>
      </c>
      <c r="H26" s="124">
        <f t="shared" si="0"/>
        <v>-1</v>
      </c>
    </row>
    <row r="27" spans="1:8" ht="19.5" customHeight="1">
      <c r="A27" s="125">
        <v>2200199</v>
      </c>
      <c r="B27" s="126" t="s">
        <v>122</v>
      </c>
      <c r="C27" s="46">
        <v>1230221</v>
      </c>
      <c r="D27" s="130"/>
      <c r="E27" s="46"/>
      <c r="F27" s="46"/>
      <c r="G27" s="123">
        <f t="shared" si="1"/>
        <v>-1230221</v>
      </c>
      <c r="H27" s="124">
        <f t="shared" si="0"/>
        <v>-1</v>
      </c>
    </row>
    <row r="28" spans="1:8" ht="19.5" customHeight="1">
      <c r="A28" s="125" t="s">
        <v>123</v>
      </c>
      <c r="B28" s="126" t="s">
        <v>88</v>
      </c>
      <c r="C28" s="46">
        <v>1064293.44</v>
      </c>
      <c r="D28" s="46">
        <f>E28+F28</f>
        <v>1026032.61</v>
      </c>
      <c r="E28" s="46">
        <f>1026032.61</f>
        <v>1026032.61</v>
      </c>
      <c r="F28" s="46"/>
      <c r="G28" s="123">
        <f t="shared" si="1"/>
        <v>-38260.82999999996</v>
      </c>
      <c r="H28" s="124">
        <f t="shared" si="0"/>
        <v>-0.03594951219468191</v>
      </c>
    </row>
    <row r="29" spans="1:8" ht="19.5" customHeight="1">
      <c r="A29" s="125" t="s">
        <v>124</v>
      </c>
      <c r="B29" s="126" t="s">
        <v>90</v>
      </c>
      <c r="C29" s="46">
        <v>688940</v>
      </c>
      <c r="D29" s="46">
        <f>E29+F29</f>
        <v>684144</v>
      </c>
      <c r="E29" s="46">
        <f>684144</f>
        <v>684144</v>
      </c>
      <c r="F29" s="46"/>
      <c r="G29" s="123">
        <f t="shared" si="1"/>
        <v>-4796</v>
      </c>
      <c r="H29" s="124">
        <f t="shared" si="0"/>
        <v>-0.00696141899149418</v>
      </c>
    </row>
  </sheetData>
  <sheetProtection/>
  <mergeCells count="7">
    <mergeCell ref="A2:H2"/>
    <mergeCell ref="A3:C3"/>
    <mergeCell ref="G3:H3"/>
    <mergeCell ref="A4:B4"/>
    <mergeCell ref="D4:F4"/>
    <mergeCell ref="G4:H4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64"/>
  <sheetViews>
    <sheetView workbookViewId="0" topLeftCell="A28">
      <selection activeCell="H1" sqref="H1:H65536"/>
    </sheetView>
  </sheetViews>
  <sheetFormatPr defaultColWidth="9.140625" defaultRowHeight="12.75"/>
  <cols>
    <col min="1" max="1" width="9.28125" style="69" customWidth="1"/>
    <col min="2" max="2" width="31.140625" style="70" customWidth="1"/>
    <col min="3" max="3" width="18.7109375" style="70" customWidth="1"/>
    <col min="4" max="4" width="16.57421875" style="70" customWidth="1"/>
    <col min="5" max="5" width="15.28125" style="70" customWidth="1"/>
    <col min="6" max="7" width="9.140625" style="70" customWidth="1"/>
    <col min="8" max="8" width="12.8515625" style="70" bestFit="1" customWidth="1"/>
    <col min="9" max="238" width="9.140625" style="70" customWidth="1"/>
    <col min="239" max="247" width="9.140625" style="71" customWidth="1"/>
  </cols>
  <sheetData>
    <row r="1" spans="1:238" s="67" customFormat="1" ht="36" customHeight="1">
      <c r="A1" s="72" t="s">
        <v>125</v>
      </c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</row>
    <row r="2" spans="1:238" s="68" customFormat="1" ht="18" customHeight="1">
      <c r="A2" s="74" t="s">
        <v>126</v>
      </c>
      <c r="B2" s="75" t="s">
        <v>127</v>
      </c>
      <c r="C2" s="76" t="s">
        <v>3</v>
      </c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</row>
    <row r="3" spans="1:238" s="68" customFormat="1" ht="18" customHeight="1">
      <c r="A3" s="78" t="s">
        <v>128</v>
      </c>
      <c r="B3" s="79" t="s">
        <v>129</v>
      </c>
      <c r="C3" s="80" t="s">
        <v>130</v>
      </c>
      <c r="D3" s="80"/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</row>
    <row r="4" spans="1:5" ht="24.75" customHeight="1">
      <c r="A4" s="78"/>
      <c r="B4" s="79"/>
      <c r="C4" s="81" t="s">
        <v>95</v>
      </c>
      <c r="D4" s="82" t="s">
        <v>131</v>
      </c>
      <c r="E4" s="82" t="s">
        <v>132</v>
      </c>
    </row>
    <row r="5" spans="1:5" ht="24.75" customHeight="1">
      <c r="A5" s="78"/>
      <c r="B5" s="79"/>
      <c r="C5" s="83">
        <f>C6+C20+C48</f>
        <v>17536179.209999997</v>
      </c>
      <c r="D5" s="83">
        <f>D6+D20+D48</f>
        <v>16232413.479999997</v>
      </c>
      <c r="E5" s="83">
        <f>E6+E20+E48</f>
        <v>1303765.73</v>
      </c>
    </row>
    <row r="6" spans="1:5" ht="13.5">
      <c r="A6" s="84">
        <v>301</v>
      </c>
      <c r="B6" s="85" t="s">
        <v>133</v>
      </c>
      <c r="C6" s="83">
        <f>SUM(C7:C19)</f>
        <v>15981073.479999997</v>
      </c>
      <c r="D6" s="83">
        <f>SUM(D7:D19)</f>
        <v>15981073.479999997</v>
      </c>
      <c r="E6" s="83"/>
    </row>
    <row r="7" spans="1:5" ht="13.5">
      <c r="A7" s="84">
        <v>30101</v>
      </c>
      <c r="B7" s="86" t="s">
        <v>134</v>
      </c>
      <c r="C7" s="87">
        <f aca="true" t="shared" si="0" ref="C7:C18">D7</f>
        <v>4604412</v>
      </c>
      <c r="D7" s="87">
        <f>4604412</f>
        <v>4604412</v>
      </c>
      <c r="E7" s="88"/>
    </row>
    <row r="8" spans="1:5" ht="13.5">
      <c r="A8" s="84">
        <v>30102</v>
      </c>
      <c r="B8" s="86" t="s">
        <v>135</v>
      </c>
      <c r="C8" s="87">
        <f t="shared" si="0"/>
        <v>1815193.44</v>
      </c>
      <c r="D8" s="87">
        <f>1815193.44</f>
        <v>1815193.44</v>
      </c>
      <c r="E8" s="88"/>
    </row>
    <row r="9" spans="1:5" ht="13.5">
      <c r="A9" s="84">
        <v>30103</v>
      </c>
      <c r="B9" s="86" t="s">
        <v>136</v>
      </c>
      <c r="C9" s="87">
        <f t="shared" si="0"/>
        <v>1447688</v>
      </c>
      <c r="D9" s="87">
        <f>1447688</f>
        <v>1447688</v>
      </c>
      <c r="E9" s="88"/>
    </row>
    <row r="10" spans="1:5" ht="13.5">
      <c r="A10" s="84">
        <v>30106</v>
      </c>
      <c r="B10" s="86" t="s">
        <v>137</v>
      </c>
      <c r="C10" s="87">
        <f t="shared" si="0"/>
        <v>0</v>
      </c>
      <c r="D10" s="88"/>
      <c r="E10" s="88"/>
    </row>
    <row r="11" spans="1:5" ht="13.5">
      <c r="A11" s="84">
        <v>30107</v>
      </c>
      <c r="B11" s="86" t="s">
        <v>138</v>
      </c>
      <c r="C11" s="87">
        <f t="shared" si="0"/>
        <v>2829631.03</v>
      </c>
      <c r="D11" s="87">
        <f>2829631.03</f>
        <v>2829631.03</v>
      </c>
      <c r="E11" s="88"/>
    </row>
    <row r="12" spans="1:5" ht="13.5">
      <c r="A12" s="84">
        <v>30108</v>
      </c>
      <c r="B12" s="86" t="s">
        <v>139</v>
      </c>
      <c r="C12" s="87">
        <f t="shared" si="0"/>
        <v>1240674.29</v>
      </c>
      <c r="D12" s="87">
        <f>1240674.29</f>
        <v>1240674.29</v>
      </c>
      <c r="E12" s="88"/>
    </row>
    <row r="13" spans="1:5" ht="13.5">
      <c r="A13" s="84">
        <v>30109</v>
      </c>
      <c r="B13" s="86" t="s">
        <v>140</v>
      </c>
      <c r="C13" s="87">
        <f t="shared" si="0"/>
        <v>0</v>
      </c>
      <c r="D13" s="88"/>
      <c r="E13" s="88"/>
    </row>
    <row r="14" spans="1:5" ht="13.5">
      <c r="A14" s="84">
        <v>30110</v>
      </c>
      <c r="B14" s="86" t="s">
        <v>141</v>
      </c>
      <c r="C14" s="87">
        <f t="shared" si="0"/>
        <v>620337.14</v>
      </c>
      <c r="D14" s="87">
        <f>620337.14</f>
        <v>620337.14</v>
      </c>
      <c r="E14" s="88"/>
    </row>
    <row r="15" spans="1:5" ht="13.5">
      <c r="A15" s="84">
        <v>30111</v>
      </c>
      <c r="B15" s="86" t="s">
        <v>142</v>
      </c>
      <c r="C15" s="87">
        <f t="shared" si="0"/>
        <v>28308.94</v>
      </c>
      <c r="D15" s="87">
        <v>28308.94</v>
      </c>
      <c r="E15" s="88"/>
    </row>
    <row r="16" spans="1:5" ht="13.5">
      <c r="A16" s="84">
        <v>30112</v>
      </c>
      <c r="B16" s="86" t="s">
        <v>143</v>
      </c>
      <c r="C16" s="87">
        <f t="shared" si="0"/>
        <v>71196.03</v>
      </c>
      <c r="D16" s="87">
        <f>71196.03</f>
        <v>71196.03</v>
      </c>
      <c r="E16" s="88"/>
    </row>
    <row r="17" spans="1:5" ht="13.5">
      <c r="A17" s="84">
        <v>30113</v>
      </c>
      <c r="B17" s="86" t="s">
        <v>88</v>
      </c>
      <c r="C17" s="87">
        <f t="shared" si="0"/>
        <v>1026032.61</v>
      </c>
      <c r="D17" s="87">
        <f>1026032.61</f>
        <v>1026032.61</v>
      </c>
      <c r="E17" s="88"/>
    </row>
    <row r="18" spans="1:5" ht="13.5">
      <c r="A18" s="84">
        <v>30114</v>
      </c>
      <c r="B18" s="86" t="s">
        <v>144</v>
      </c>
      <c r="C18" s="87"/>
      <c r="E18" s="88"/>
    </row>
    <row r="19" spans="1:5" ht="13.5">
      <c r="A19" s="84">
        <v>30199</v>
      </c>
      <c r="B19" s="86" t="s">
        <v>145</v>
      </c>
      <c r="C19" s="87">
        <f>D19</f>
        <v>2297600</v>
      </c>
      <c r="D19" s="87">
        <f>2297600</f>
        <v>2297600</v>
      </c>
      <c r="E19" s="88"/>
    </row>
    <row r="20" spans="1:5" ht="13.5">
      <c r="A20" s="84">
        <v>302</v>
      </c>
      <c r="B20" s="85" t="s">
        <v>146</v>
      </c>
      <c r="C20" s="83">
        <f>SUM(C21:C47)</f>
        <v>1303765.73</v>
      </c>
      <c r="D20" s="83"/>
      <c r="E20" s="83">
        <f>SUM(E21:E47)</f>
        <v>1303765.73</v>
      </c>
    </row>
    <row r="21" spans="1:5" ht="13.5">
      <c r="A21" s="84">
        <v>30201</v>
      </c>
      <c r="B21" s="86" t="s">
        <v>147</v>
      </c>
      <c r="C21" s="87">
        <f>E21</f>
        <v>200000</v>
      </c>
      <c r="D21" s="88"/>
      <c r="E21" s="87">
        <f>200000</f>
        <v>200000</v>
      </c>
    </row>
    <row r="22" spans="1:5" ht="13.5">
      <c r="A22" s="84">
        <v>30202</v>
      </c>
      <c r="B22" s="86" t="s">
        <v>148</v>
      </c>
      <c r="C22" s="87">
        <f>E22</f>
        <v>20000</v>
      </c>
      <c r="D22" s="88"/>
      <c r="E22" s="89">
        <f>20000</f>
        <v>20000</v>
      </c>
    </row>
    <row r="23" spans="1:5" ht="13.5">
      <c r="A23" s="84">
        <v>30203</v>
      </c>
      <c r="B23" s="86" t="s">
        <v>149</v>
      </c>
      <c r="C23" s="87"/>
      <c r="D23" s="88"/>
      <c r="E23" s="88"/>
    </row>
    <row r="24" spans="1:5" ht="13.5">
      <c r="A24" s="84">
        <v>30204</v>
      </c>
      <c r="B24" s="86" t="s">
        <v>150</v>
      </c>
      <c r="C24" s="87"/>
      <c r="D24" s="88"/>
      <c r="E24" s="88"/>
    </row>
    <row r="25" spans="1:5" ht="13.5">
      <c r="A25" s="84">
        <v>30205</v>
      </c>
      <c r="B25" s="86" t="s">
        <v>151</v>
      </c>
      <c r="C25" s="87">
        <f aca="true" t="shared" si="1" ref="C25:C30">E25</f>
        <v>10000</v>
      </c>
      <c r="D25" s="88"/>
      <c r="E25" s="90">
        <f>10000</f>
        <v>10000</v>
      </c>
    </row>
    <row r="26" spans="1:5" ht="13.5">
      <c r="A26" s="84">
        <v>30206</v>
      </c>
      <c r="B26" s="86" t="s">
        <v>152</v>
      </c>
      <c r="C26" s="87">
        <f t="shared" si="1"/>
        <v>50000</v>
      </c>
      <c r="D26" s="88"/>
      <c r="E26" s="87">
        <f>50000</f>
        <v>50000</v>
      </c>
    </row>
    <row r="27" spans="1:5" ht="13.5">
      <c r="A27" s="84">
        <v>30207</v>
      </c>
      <c r="B27" s="86" t="s">
        <v>153</v>
      </c>
      <c r="C27" s="87">
        <f t="shared" si="1"/>
        <v>20000</v>
      </c>
      <c r="D27" s="88"/>
      <c r="E27" s="87">
        <f>20000</f>
        <v>20000</v>
      </c>
    </row>
    <row r="28" spans="1:5" ht="13.5">
      <c r="A28" s="84">
        <v>30208</v>
      </c>
      <c r="B28" s="86" t="s">
        <v>154</v>
      </c>
      <c r="C28" s="87">
        <f t="shared" si="1"/>
        <v>83231.2</v>
      </c>
      <c r="D28" s="88"/>
      <c r="E28" s="87">
        <v>83231.2</v>
      </c>
    </row>
    <row r="29" spans="1:5" ht="13.5">
      <c r="A29" s="84">
        <v>30209</v>
      </c>
      <c r="B29" s="86" t="s">
        <v>155</v>
      </c>
      <c r="C29" s="87">
        <f t="shared" si="1"/>
        <v>70000</v>
      </c>
      <c r="D29" s="88"/>
      <c r="E29" s="87">
        <v>70000</v>
      </c>
    </row>
    <row r="30" spans="1:5" ht="13.5">
      <c r="A30" s="84">
        <v>30211</v>
      </c>
      <c r="B30" s="86" t="s">
        <v>156</v>
      </c>
      <c r="C30" s="87">
        <f t="shared" si="1"/>
        <v>300000</v>
      </c>
      <c r="D30" s="88"/>
      <c r="E30" s="87">
        <f>300000</f>
        <v>300000</v>
      </c>
    </row>
    <row r="31" spans="1:5" ht="13.5">
      <c r="A31" s="84">
        <v>30212</v>
      </c>
      <c r="B31" s="86" t="s">
        <v>157</v>
      </c>
      <c r="C31" s="87"/>
      <c r="D31" s="88"/>
      <c r="E31" s="91"/>
    </row>
    <row r="32" spans="1:5" ht="13.5">
      <c r="A32" s="84">
        <v>30213</v>
      </c>
      <c r="B32" s="86" t="s">
        <v>158</v>
      </c>
      <c r="C32" s="87"/>
      <c r="D32" s="88"/>
      <c r="E32" s="91"/>
    </row>
    <row r="33" spans="1:5" ht="13.5">
      <c r="A33" s="84">
        <v>30214</v>
      </c>
      <c r="B33" s="86" t="s">
        <v>159</v>
      </c>
      <c r="C33" s="87"/>
      <c r="D33" s="88"/>
      <c r="E33" s="91"/>
    </row>
    <row r="34" spans="1:5" ht="13.5">
      <c r="A34" s="84">
        <v>30215</v>
      </c>
      <c r="B34" s="86" t="s">
        <v>160</v>
      </c>
      <c r="C34" s="87"/>
      <c r="D34" s="88"/>
      <c r="E34" s="91"/>
    </row>
    <row r="35" spans="1:5" ht="13.5">
      <c r="A35" s="84">
        <v>30216</v>
      </c>
      <c r="B35" s="86" t="s">
        <v>161</v>
      </c>
      <c r="C35" s="87"/>
      <c r="D35" s="88"/>
      <c r="E35" s="91"/>
    </row>
    <row r="36" spans="1:5" ht="13.5">
      <c r="A36" s="84">
        <v>30217</v>
      </c>
      <c r="B36" s="86" t="s">
        <v>162</v>
      </c>
      <c r="C36" s="87">
        <f>E36</f>
        <v>10000</v>
      </c>
      <c r="D36" s="88"/>
      <c r="E36" s="87">
        <v>10000</v>
      </c>
    </row>
    <row r="37" spans="1:5" ht="13.5">
      <c r="A37" s="84">
        <v>30218</v>
      </c>
      <c r="B37" s="86" t="s">
        <v>163</v>
      </c>
      <c r="C37" s="87"/>
      <c r="D37" s="88"/>
      <c r="E37" s="91"/>
    </row>
    <row r="38" spans="1:5" ht="13.5">
      <c r="A38" s="84">
        <v>30224</v>
      </c>
      <c r="B38" s="86" t="s">
        <v>164</v>
      </c>
      <c r="C38" s="87"/>
      <c r="D38" s="88"/>
      <c r="E38" s="91"/>
    </row>
    <row r="39" spans="1:5" ht="13.5">
      <c r="A39" s="84">
        <v>30225</v>
      </c>
      <c r="B39" s="86" t="s">
        <v>165</v>
      </c>
      <c r="C39" s="87"/>
      <c r="D39" s="88"/>
      <c r="E39" s="91"/>
    </row>
    <row r="40" spans="1:5" ht="13.5">
      <c r="A40" s="84">
        <v>30226</v>
      </c>
      <c r="B40" s="86" t="s">
        <v>166</v>
      </c>
      <c r="C40" s="87"/>
      <c r="D40" s="88"/>
      <c r="E40" s="91"/>
    </row>
    <row r="41" spans="1:5" ht="13.5">
      <c r="A41" s="84">
        <v>30227</v>
      </c>
      <c r="B41" s="86" t="s">
        <v>167</v>
      </c>
      <c r="C41" s="87"/>
      <c r="D41" s="88"/>
      <c r="E41" s="91"/>
    </row>
    <row r="42" spans="1:5" ht="13.5">
      <c r="A42" s="84">
        <v>30228</v>
      </c>
      <c r="B42" s="86" t="s">
        <v>168</v>
      </c>
      <c r="C42" s="87">
        <f>E42</f>
        <v>154450.53</v>
      </c>
      <c r="D42" s="88"/>
      <c r="E42" s="87">
        <f>154450.53</f>
        <v>154450.53</v>
      </c>
    </row>
    <row r="43" spans="1:5" ht="13.5">
      <c r="A43" s="84">
        <v>30229</v>
      </c>
      <c r="B43" s="86" t="s">
        <v>169</v>
      </c>
      <c r="C43" s="87"/>
      <c r="D43" s="88"/>
      <c r="E43" s="91"/>
    </row>
    <row r="44" spans="1:5" ht="13.5">
      <c r="A44" s="84">
        <v>30231</v>
      </c>
      <c r="B44" s="86" t="s">
        <v>170</v>
      </c>
      <c r="C44" s="87">
        <f>E44</f>
        <v>280000</v>
      </c>
      <c r="D44" s="88"/>
      <c r="E44" s="87">
        <f>280000</f>
        <v>280000</v>
      </c>
    </row>
    <row r="45" spans="1:5" ht="13.5">
      <c r="A45" s="84">
        <v>30239</v>
      </c>
      <c r="B45" s="86" t="s">
        <v>171</v>
      </c>
      <c r="C45" s="87">
        <f>E45</f>
        <v>6084</v>
      </c>
      <c r="D45" s="88"/>
      <c r="E45" s="87">
        <v>6084</v>
      </c>
    </row>
    <row r="46" spans="1:5" ht="13.5">
      <c r="A46" s="84">
        <v>30240</v>
      </c>
      <c r="B46" s="86" t="s">
        <v>172</v>
      </c>
      <c r="C46" s="87"/>
      <c r="D46" s="88"/>
      <c r="E46" s="91"/>
    </row>
    <row r="47" spans="1:5" ht="13.5">
      <c r="A47" s="84">
        <v>30299</v>
      </c>
      <c r="B47" s="86" t="s">
        <v>173</v>
      </c>
      <c r="C47" s="87">
        <f>E47</f>
        <v>100000</v>
      </c>
      <c r="D47" s="88"/>
      <c r="E47" s="87">
        <f>100000</f>
        <v>100000</v>
      </c>
    </row>
    <row r="48" spans="1:5" ht="13.5">
      <c r="A48" s="84">
        <v>303</v>
      </c>
      <c r="B48" s="85" t="s">
        <v>174</v>
      </c>
      <c r="C48" s="83">
        <f>SUM(C49:C59)</f>
        <v>251340</v>
      </c>
      <c r="D48" s="83">
        <f>SUM(D49:D59)</f>
        <v>251340</v>
      </c>
      <c r="E48" s="83"/>
    </row>
    <row r="49" spans="1:5" ht="13.5">
      <c r="A49" s="84">
        <v>30301</v>
      </c>
      <c r="B49" s="86" t="s">
        <v>175</v>
      </c>
      <c r="C49" s="91"/>
      <c r="D49" s="88"/>
      <c r="E49" s="88"/>
    </row>
    <row r="50" spans="1:5" ht="13.5">
      <c r="A50" s="84">
        <v>30302</v>
      </c>
      <c r="B50" s="86" t="s">
        <v>176</v>
      </c>
      <c r="C50" s="91"/>
      <c r="D50" s="88"/>
      <c r="E50" s="88"/>
    </row>
    <row r="51" spans="1:5" ht="13.5">
      <c r="A51" s="84">
        <v>30303</v>
      </c>
      <c r="B51" s="86" t="s">
        <v>177</v>
      </c>
      <c r="C51" s="91"/>
      <c r="D51" s="88"/>
      <c r="E51" s="88"/>
    </row>
    <row r="52" spans="1:5" ht="13.5">
      <c r="A52" s="84">
        <v>30304</v>
      </c>
      <c r="B52" s="86" t="s">
        <v>178</v>
      </c>
      <c r="C52" s="91"/>
      <c r="D52" s="88"/>
      <c r="E52" s="88"/>
    </row>
    <row r="53" spans="1:5" ht="13.5">
      <c r="A53" s="84">
        <v>30305</v>
      </c>
      <c r="B53" s="86" t="s">
        <v>179</v>
      </c>
      <c r="C53" s="92">
        <f>D53</f>
        <v>120840</v>
      </c>
      <c r="D53" s="92">
        <v>120840</v>
      </c>
      <c r="E53" s="88"/>
    </row>
    <row r="54" spans="1:5" ht="13.5">
      <c r="A54" s="84">
        <v>30306</v>
      </c>
      <c r="B54" s="86" t="s">
        <v>180</v>
      </c>
      <c r="C54" s="92"/>
      <c r="D54" s="88"/>
      <c r="E54" s="88"/>
    </row>
    <row r="55" spans="1:5" ht="13.5">
      <c r="A55" s="84">
        <v>30307</v>
      </c>
      <c r="B55" s="86" t="s">
        <v>181</v>
      </c>
      <c r="C55" s="92"/>
      <c r="D55" s="88"/>
      <c r="E55" s="88"/>
    </row>
    <row r="56" spans="1:5" ht="13.5">
      <c r="A56" s="84">
        <v>30308</v>
      </c>
      <c r="B56" s="86" t="s">
        <v>182</v>
      </c>
      <c r="C56" s="92"/>
      <c r="D56" s="93"/>
      <c r="E56" s="88"/>
    </row>
    <row r="57" spans="1:5" ht="13.5">
      <c r="A57" s="84">
        <v>30309</v>
      </c>
      <c r="B57" s="86" t="s">
        <v>183</v>
      </c>
      <c r="C57" s="92">
        <f>D57</f>
        <v>16500</v>
      </c>
      <c r="D57" s="92">
        <f>16500</f>
        <v>16500</v>
      </c>
      <c r="E57" s="88"/>
    </row>
    <row r="58" spans="1:5" ht="13.5">
      <c r="A58" s="84">
        <v>30310</v>
      </c>
      <c r="B58" s="86" t="s">
        <v>184</v>
      </c>
      <c r="C58" s="92"/>
      <c r="D58" s="88"/>
      <c r="E58" s="88"/>
    </row>
    <row r="59" spans="1:5" ht="13.5">
      <c r="A59" s="84">
        <v>30399</v>
      </c>
      <c r="B59" s="86" t="s">
        <v>185</v>
      </c>
      <c r="C59" s="92">
        <f>D59</f>
        <v>114000</v>
      </c>
      <c r="D59" s="92">
        <f>114000</f>
        <v>114000</v>
      </c>
      <c r="E59" s="88"/>
    </row>
    <row r="60" spans="1:5" ht="13.5">
      <c r="A60" s="84">
        <v>310</v>
      </c>
      <c r="B60" s="85" t="s">
        <v>186</v>
      </c>
      <c r="C60" s="91"/>
      <c r="D60" s="88"/>
      <c r="E60" s="88"/>
    </row>
    <row r="61" spans="1:5" ht="13.5">
      <c r="A61" s="84">
        <v>31002</v>
      </c>
      <c r="B61" s="86" t="s">
        <v>187</v>
      </c>
      <c r="C61" s="91"/>
      <c r="D61" s="88"/>
      <c r="E61" s="88"/>
    </row>
    <row r="62" spans="1:5" ht="13.5">
      <c r="A62" s="84">
        <v>31003</v>
      </c>
      <c r="B62" s="86" t="s">
        <v>188</v>
      </c>
      <c r="C62" s="91"/>
      <c r="D62" s="88"/>
      <c r="E62" s="88"/>
    </row>
    <row r="63" spans="1:5" ht="13.5">
      <c r="A63" s="84">
        <v>31007</v>
      </c>
      <c r="B63" s="86" t="s">
        <v>189</v>
      </c>
      <c r="C63" s="91"/>
      <c r="D63" s="88"/>
      <c r="E63" s="88"/>
    </row>
    <row r="64" spans="1:5" ht="13.5">
      <c r="A64" s="84">
        <v>31099</v>
      </c>
      <c r="B64" s="86" t="s">
        <v>190</v>
      </c>
      <c r="C64" s="88"/>
      <c r="D64" s="88"/>
      <c r="E64" s="88"/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55" bottom="0.39" header="0.2" footer="0.2"/>
  <pageSetup firstPageNumber="1" useFirstPageNumber="1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G15" sqref="G15"/>
    </sheetView>
  </sheetViews>
  <sheetFormatPr defaultColWidth="8.8515625" defaultRowHeight="12.75"/>
  <cols>
    <col min="1" max="1" width="9.00390625" style="0" customWidth="1"/>
    <col min="2" max="2" width="7.140625" style="0" customWidth="1"/>
    <col min="3" max="3" width="7.8515625" style="0" customWidth="1"/>
    <col min="4" max="4" width="7.28125" style="0" customWidth="1"/>
    <col min="5" max="5" width="7.421875" style="0" customWidth="1"/>
    <col min="6" max="6" width="6.7109375" style="0" customWidth="1"/>
    <col min="7" max="7" width="10.57421875" style="0" customWidth="1"/>
    <col min="8" max="8" width="8.00390625" style="0" customWidth="1"/>
    <col min="9" max="9" width="11.28125" style="0" customWidth="1"/>
    <col min="10" max="10" width="7.57421875" style="0" customWidth="1"/>
    <col min="11" max="11" width="12.00390625" style="0" bestFit="1" customWidth="1"/>
    <col min="12" max="12" width="6.28125" style="0" customWidth="1"/>
    <col min="13" max="13" width="7.8515625" style="0" customWidth="1"/>
    <col min="14" max="14" width="7.7109375" style="0" customWidth="1"/>
    <col min="15" max="15" width="7.00390625" style="0" customWidth="1"/>
    <col min="16" max="17" width="7.421875" style="0" customWidth="1"/>
    <col min="18" max="18" width="6.140625" style="0" customWidth="1"/>
  </cols>
  <sheetData>
    <row r="1" spans="1:18" ht="78.75" customHeight="1">
      <c r="A1" s="60" t="s">
        <v>191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4.25">
      <c r="A2" s="62" t="s">
        <v>192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28" customFormat="1" ht="15.75" customHeight="1">
      <c r="A3" s="52" t="s">
        <v>193</v>
      </c>
      <c r="B3" s="53"/>
      <c r="C3" s="53"/>
      <c r="D3" s="53"/>
      <c r="E3" s="53"/>
      <c r="F3" s="53"/>
      <c r="G3" s="52" t="s">
        <v>194</v>
      </c>
      <c r="H3" s="53"/>
      <c r="I3" s="53"/>
      <c r="J3" s="53"/>
      <c r="K3" s="53"/>
      <c r="L3" s="53"/>
      <c r="M3" s="52" t="s">
        <v>93</v>
      </c>
      <c r="N3" s="53"/>
      <c r="O3" s="53"/>
      <c r="P3" s="53"/>
      <c r="Q3" s="53"/>
      <c r="R3" s="53"/>
    </row>
    <row r="4" spans="1:18" s="28" customFormat="1" ht="15.75" customHeight="1">
      <c r="A4" s="52" t="s">
        <v>95</v>
      </c>
      <c r="B4" s="52" t="s">
        <v>195</v>
      </c>
      <c r="C4" s="52" t="s">
        <v>196</v>
      </c>
      <c r="D4" s="53"/>
      <c r="E4" s="53"/>
      <c r="F4" s="52" t="s">
        <v>162</v>
      </c>
      <c r="G4" s="52" t="s">
        <v>95</v>
      </c>
      <c r="H4" s="52" t="s">
        <v>195</v>
      </c>
      <c r="I4" s="52" t="s">
        <v>196</v>
      </c>
      <c r="J4" s="53"/>
      <c r="K4" s="53"/>
      <c r="L4" s="52" t="s">
        <v>162</v>
      </c>
      <c r="M4" s="52" t="s">
        <v>95</v>
      </c>
      <c r="N4" s="52" t="s">
        <v>195</v>
      </c>
      <c r="O4" s="52" t="s">
        <v>196</v>
      </c>
      <c r="P4" s="53"/>
      <c r="Q4" s="53"/>
      <c r="R4" s="52" t="s">
        <v>162</v>
      </c>
    </row>
    <row r="5" spans="1:18" s="28" customFormat="1" ht="40.5">
      <c r="A5" s="53"/>
      <c r="B5" s="53"/>
      <c r="C5" s="52" t="s">
        <v>10</v>
      </c>
      <c r="D5" s="52" t="s">
        <v>197</v>
      </c>
      <c r="E5" s="52" t="s">
        <v>198</v>
      </c>
      <c r="F5" s="53"/>
      <c r="G5" s="53"/>
      <c r="H5" s="53"/>
      <c r="I5" s="52" t="s">
        <v>10</v>
      </c>
      <c r="J5" s="52" t="s">
        <v>197</v>
      </c>
      <c r="K5" s="52" t="s">
        <v>198</v>
      </c>
      <c r="L5" s="53"/>
      <c r="M5" s="53"/>
      <c r="N5" s="53"/>
      <c r="O5" s="52" t="s">
        <v>10</v>
      </c>
      <c r="P5" s="52" t="s">
        <v>197</v>
      </c>
      <c r="Q5" s="52" t="s">
        <v>198</v>
      </c>
      <c r="R5" s="53"/>
    </row>
    <row r="6" spans="1:18" s="59" customFormat="1" ht="12.75">
      <c r="A6" s="64">
        <f>E6+F6</f>
        <v>300000</v>
      </c>
      <c r="B6" s="65"/>
      <c r="C6" s="64">
        <f>E6+F6</f>
        <v>300000</v>
      </c>
      <c r="D6" s="65"/>
      <c r="E6" s="65">
        <f>280000</f>
        <v>280000</v>
      </c>
      <c r="F6" s="65">
        <v>20000</v>
      </c>
      <c r="G6" s="64">
        <f>H6+I6</f>
        <v>139645.95</v>
      </c>
      <c r="H6" s="65">
        <v>43766</v>
      </c>
      <c r="I6" s="65">
        <f>K6</f>
        <v>95879.95</v>
      </c>
      <c r="J6" s="65"/>
      <c r="K6" s="65">
        <f>95879.95</f>
        <v>95879.95</v>
      </c>
      <c r="L6" s="65"/>
      <c r="M6" s="64">
        <f>O6+R6</f>
        <v>290000</v>
      </c>
      <c r="N6" s="65"/>
      <c r="O6" s="65">
        <f>Q6</f>
        <v>280000</v>
      </c>
      <c r="Q6" s="65">
        <f>280000</f>
        <v>280000</v>
      </c>
      <c r="R6" s="65">
        <v>10000</v>
      </c>
    </row>
    <row r="7" spans="1:18" ht="15">
      <c r="A7" s="66"/>
      <c r="B7" s="66"/>
      <c r="C7" s="66"/>
      <c r="D7" s="66"/>
      <c r="E7" s="66"/>
      <c r="F7" s="66"/>
      <c r="G7" s="21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4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4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28" right="0.23999999999999996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D17" sqref="D17:D18"/>
    </sheetView>
  </sheetViews>
  <sheetFormatPr defaultColWidth="8.8515625" defaultRowHeight="12.75"/>
  <cols>
    <col min="2" max="2" width="36.140625" style="0" customWidth="1"/>
    <col min="3" max="3" width="12.28125" style="0" customWidth="1"/>
    <col min="6" max="6" width="10.7109375" style="0" customWidth="1"/>
    <col min="7" max="7" width="12.7109375" style="0" customWidth="1"/>
    <col min="8" max="8" width="10.421875" style="0" customWidth="1"/>
    <col min="9" max="9" width="12.00390625" style="0" customWidth="1"/>
    <col min="10" max="10" width="11.7109375" style="0" customWidth="1"/>
  </cols>
  <sheetData>
    <row r="1" spans="1:10" ht="60" customHeight="1">
      <c r="A1" s="14" t="s">
        <v>199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.75" customHeight="1">
      <c r="A2" s="50" t="s">
        <v>200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43.5" customHeight="1">
      <c r="A3" s="52" t="s">
        <v>57</v>
      </c>
      <c r="B3" s="53"/>
      <c r="C3" s="52" t="s">
        <v>194</v>
      </c>
      <c r="D3" s="52" t="s">
        <v>93</v>
      </c>
      <c r="E3" s="53"/>
      <c r="F3" s="53"/>
      <c r="G3" s="53"/>
      <c r="H3" s="53"/>
      <c r="I3" s="52" t="s">
        <v>94</v>
      </c>
      <c r="J3" s="53"/>
    </row>
    <row r="4" spans="1:10" ht="15.75" customHeight="1">
      <c r="A4" s="52" t="s">
        <v>201</v>
      </c>
      <c r="B4" s="52" t="s">
        <v>129</v>
      </c>
      <c r="C4" s="53"/>
      <c r="D4" s="52" t="s">
        <v>95</v>
      </c>
      <c r="E4" s="52" t="s">
        <v>96</v>
      </c>
      <c r="F4" s="53"/>
      <c r="G4" s="53"/>
      <c r="H4" s="52" t="s">
        <v>97</v>
      </c>
      <c r="I4" s="52" t="s">
        <v>98</v>
      </c>
      <c r="J4" s="52" t="s">
        <v>99</v>
      </c>
    </row>
    <row r="5" spans="1:10" ht="27">
      <c r="A5" s="53"/>
      <c r="B5" s="53"/>
      <c r="C5" s="53"/>
      <c r="D5" s="53"/>
      <c r="E5" s="52" t="s">
        <v>10</v>
      </c>
      <c r="F5" s="52" t="s">
        <v>202</v>
      </c>
      <c r="G5" s="52" t="s">
        <v>203</v>
      </c>
      <c r="H5" s="53"/>
      <c r="I5" s="53"/>
      <c r="J5" s="53"/>
    </row>
    <row r="6" spans="1:10" ht="15">
      <c r="A6" s="54">
        <v>21211</v>
      </c>
      <c r="B6" s="54" t="s">
        <v>204</v>
      </c>
      <c r="C6" s="54">
        <v>500000</v>
      </c>
      <c r="D6" s="54">
        <v>0</v>
      </c>
      <c r="E6" s="54"/>
      <c r="F6" s="55"/>
      <c r="G6" s="55"/>
      <c r="H6" s="55"/>
      <c r="I6" s="55">
        <v>-500000</v>
      </c>
      <c r="J6" s="57">
        <v>-1</v>
      </c>
    </row>
    <row r="7" spans="1:10" ht="15">
      <c r="A7" s="23"/>
      <c r="B7" s="23"/>
      <c r="C7" s="23"/>
      <c r="D7" s="23"/>
      <c r="E7" s="23"/>
      <c r="F7" s="56"/>
      <c r="G7" s="56"/>
      <c r="H7" s="56"/>
      <c r="I7" s="58"/>
      <c r="J7" s="58"/>
    </row>
    <row r="8" spans="1:10" ht="15">
      <c r="A8" s="23"/>
      <c r="B8" s="23"/>
      <c r="C8" s="23"/>
      <c r="D8" s="23"/>
      <c r="E8" s="23"/>
      <c r="F8" s="56"/>
      <c r="G8" s="56"/>
      <c r="H8" s="56"/>
      <c r="I8" s="58"/>
      <c r="J8" s="58"/>
    </row>
    <row r="9" spans="1:10" ht="15">
      <c r="A9" s="23"/>
      <c r="B9" s="23"/>
      <c r="C9" s="23"/>
      <c r="D9" s="23"/>
      <c r="E9" s="23"/>
      <c r="F9" s="56"/>
      <c r="G9" s="56"/>
      <c r="H9" s="56"/>
      <c r="I9" s="58"/>
      <c r="J9" s="58"/>
    </row>
    <row r="10" spans="1:10" ht="15">
      <c r="A10" s="23"/>
      <c r="B10" s="23"/>
      <c r="C10" s="23"/>
      <c r="D10" s="23"/>
      <c r="E10" s="23"/>
      <c r="F10" s="56"/>
      <c r="G10" s="56"/>
      <c r="H10" s="56"/>
      <c r="I10" s="58"/>
      <c r="J10" s="58"/>
    </row>
    <row r="11" spans="1:10" ht="15">
      <c r="A11" s="23"/>
      <c r="B11" s="23"/>
      <c r="C11" s="23"/>
      <c r="D11" s="23"/>
      <c r="E11" s="23"/>
      <c r="F11" s="56"/>
      <c r="G11" s="56"/>
      <c r="H11" s="56"/>
      <c r="I11" s="58"/>
      <c r="J11" s="41"/>
    </row>
    <row r="12" spans="1:10" ht="15">
      <c r="A12" s="23"/>
      <c r="B12" s="23"/>
      <c r="C12" s="23"/>
      <c r="D12" s="23"/>
      <c r="E12" s="23"/>
      <c r="F12" s="41"/>
      <c r="G12" s="41"/>
      <c r="H12" s="41"/>
      <c r="I12" s="41"/>
      <c r="J12" s="41"/>
    </row>
    <row r="13" spans="1:10" ht="15">
      <c r="A13" s="23"/>
      <c r="B13" s="23"/>
      <c r="C13" s="23"/>
      <c r="D13" s="23"/>
      <c r="E13" s="23"/>
      <c r="F13" s="41"/>
      <c r="G13" s="41"/>
      <c r="H13" s="41"/>
      <c r="I13" s="41"/>
      <c r="J13" s="41"/>
    </row>
    <row r="14" spans="1:10" ht="15">
      <c r="A14" s="23"/>
      <c r="B14" s="23"/>
      <c r="C14" s="23"/>
      <c r="D14" s="23"/>
      <c r="E14" s="23"/>
      <c r="F14" s="41"/>
      <c r="G14" s="41"/>
      <c r="H14" s="41"/>
      <c r="I14" s="41"/>
      <c r="J14" s="41"/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0.63" bottom="0.67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C9" sqref="C9"/>
    </sheetView>
  </sheetViews>
  <sheetFormatPr defaultColWidth="8.8515625" defaultRowHeight="12.75"/>
  <cols>
    <col min="1" max="1" width="31.421875" style="0" customWidth="1"/>
    <col min="2" max="2" width="13.140625" style="0" customWidth="1"/>
    <col min="3" max="3" width="32.140625" style="0" customWidth="1"/>
    <col min="4" max="4" width="13.421875" style="0" customWidth="1"/>
  </cols>
  <sheetData>
    <row r="1" spans="1:4" ht="25.5">
      <c r="A1" s="14" t="s">
        <v>205</v>
      </c>
      <c r="B1" s="15"/>
      <c r="C1" s="15"/>
      <c r="D1" s="15"/>
    </row>
    <row r="2" spans="1:4" s="42" customFormat="1" ht="13.5">
      <c r="A2" s="43" t="s">
        <v>206</v>
      </c>
      <c r="B2" s="44"/>
      <c r="C2" s="44"/>
      <c r="D2" s="44"/>
    </row>
    <row r="3" spans="1:4" ht="15.75" customHeight="1">
      <c r="A3" s="45" t="s">
        <v>207</v>
      </c>
      <c r="B3" s="45"/>
      <c r="C3" s="45" t="s">
        <v>208</v>
      </c>
      <c r="D3" s="45"/>
    </row>
    <row r="4" spans="1:4" ht="13.5">
      <c r="A4" s="45" t="s">
        <v>7</v>
      </c>
      <c r="B4" s="45" t="s">
        <v>8</v>
      </c>
      <c r="C4" s="45" t="s">
        <v>7</v>
      </c>
      <c r="D4" s="45" t="s">
        <v>8</v>
      </c>
    </row>
    <row r="5" spans="1:4" ht="15">
      <c r="A5" s="36" t="s">
        <v>209</v>
      </c>
      <c r="B5" s="46">
        <v>28476179.21</v>
      </c>
      <c r="C5" s="36" t="s">
        <v>210</v>
      </c>
      <c r="D5" s="46">
        <v>28476179.21</v>
      </c>
    </row>
    <row r="6" spans="1:4" ht="27">
      <c r="A6" s="36" t="s">
        <v>211</v>
      </c>
      <c r="B6" s="46">
        <v>28476179.21</v>
      </c>
      <c r="C6" s="36" t="s">
        <v>212</v>
      </c>
      <c r="D6" s="46">
        <v>28476179.21</v>
      </c>
    </row>
    <row r="7" spans="1:4" ht="27">
      <c r="A7" s="36" t="s">
        <v>213</v>
      </c>
      <c r="B7" s="21"/>
      <c r="C7" s="36" t="s">
        <v>214</v>
      </c>
      <c r="D7" s="21"/>
    </row>
    <row r="8" spans="1:4" ht="15">
      <c r="A8" s="36" t="s">
        <v>215</v>
      </c>
      <c r="B8" s="47"/>
      <c r="C8" s="36" t="s">
        <v>216</v>
      </c>
      <c r="D8" s="21"/>
    </row>
    <row r="9" spans="1:4" ht="27">
      <c r="A9" s="36" t="s">
        <v>217</v>
      </c>
      <c r="B9" s="47"/>
      <c r="C9" s="36" t="s">
        <v>212</v>
      </c>
      <c r="D9" s="21"/>
    </row>
    <row r="10" spans="1:4" ht="27">
      <c r="A10" s="36" t="s">
        <v>218</v>
      </c>
      <c r="B10" s="47"/>
      <c r="C10" s="36" t="s">
        <v>214</v>
      </c>
      <c r="D10" s="21"/>
    </row>
    <row r="11" spans="1:4" ht="15">
      <c r="A11" s="36" t="s">
        <v>219</v>
      </c>
      <c r="B11" s="47"/>
      <c r="C11" s="36" t="s">
        <v>220</v>
      </c>
      <c r="D11" s="21"/>
    </row>
    <row r="12" spans="1:4" ht="15">
      <c r="A12" s="36" t="s">
        <v>221</v>
      </c>
      <c r="B12" s="47"/>
      <c r="C12" s="36" t="s">
        <v>222</v>
      </c>
      <c r="D12" s="21"/>
    </row>
    <row r="13" spans="1:4" ht="15">
      <c r="A13" s="36" t="s">
        <v>223</v>
      </c>
      <c r="B13" s="47"/>
      <c r="C13" s="36" t="s">
        <v>224</v>
      </c>
      <c r="D13" s="21"/>
    </row>
    <row r="14" spans="1:4" ht="15">
      <c r="A14" s="36" t="s">
        <v>225</v>
      </c>
      <c r="B14" s="47"/>
      <c r="C14" s="36" t="s">
        <v>226</v>
      </c>
      <c r="D14" s="21"/>
    </row>
    <row r="15" spans="1:4" ht="15">
      <c r="A15" s="36" t="s">
        <v>227</v>
      </c>
      <c r="B15" s="47"/>
      <c r="C15" s="36" t="s">
        <v>228</v>
      </c>
      <c r="D15" s="21"/>
    </row>
    <row r="16" spans="1:4" ht="15">
      <c r="A16" s="36" t="s">
        <v>229</v>
      </c>
      <c r="B16" s="47"/>
      <c r="C16" s="36" t="s">
        <v>230</v>
      </c>
      <c r="D16" s="21"/>
    </row>
    <row r="17" spans="1:4" ht="15">
      <c r="A17" s="36" t="s">
        <v>231</v>
      </c>
      <c r="B17" s="47"/>
      <c r="C17" s="36"/>
      <c r="D17" s="21"/>
    </row>
    <row r="18" spans="1:4" ht="15">
      <c r="A18" s="36"/>
      <c r="B18" s="47"/>
      <c r="C18" s="36"/>
      <c r="D18" s="21"/>
    </row>
    <row r="19" spans="1:4" ht="15">
      <c r="A19" s="48" t="s">
        <v>232</v>
      </c>
      <c r="B19" s="46">
        <v>28476179.21</v>
      </c>
      <c r="C19" s="48" t="s">
        <v>233</v>
      </c>
      <c r="D19" s="46">
        <v>28476179.21</v>
      </c>
    </row>
    <row r="20" spans="1:4" ht="13.5">
      <c r="A20" s="48"/>
      <c r="B20" s="49"/>
      <c r="C20" s="48"/>
      <c r="D20" s="49"/>
    </row>
    <row r="21" spans="1:4" ht="13.5">
      <c r="A21" s="36" t="s">
        <v>234</v>
      </c>
      <c r="B21" s="47"/>
      <c r="C21" s="36" t="s">
        <v>235</v>
      </c>
      <c r="D21" s="47"/>
    </row>
    <row r="22" spans="1:4" ht="13.5">
      <c r="A22" s="36" t="s">
        <v>236</v>
      </c>
      <c r="B22" s="47"/>
      <c r="C22" s="36" t="s">
        <v>236</v>
      </c>
      <c r="D22" s="36"/>
    </row>
    <row r="23" spans="1:4" ht="27">
      <c r="A23" s="36" t="s">
        <v>237</v>
      </c>
      <c r="B23" s="47"/>
      <c r="C23" s="36" t="s">
        <v>237</v>
      </c>
      <c r="D23" s="36"/>
    </row>
    <row r="24" spans="1:4" ht="27">
      <c r="A24" s="36" t="s">
        <v>238</v>
      </c>
      <c r="B24" s="47"/>
      <c r="C24" s="36" t="s">
        <v>238</v>
      </c>
      <c r="D24" s="36"/>
    </row>
    <row r="25" spans="1:4" ht="13.5">
      <c r="A25" s="36" t="s">
        <v>239</v>
      </c>
      <c r="B25" s="47"/>
      <c r="C25" s="36" t="s">
        <v>240</v>
      </c>
      <c r="D25" s="36"/>
    </row>
    <row r="26" spans="1:4" ht="27">
      <c r="A26" s="36" t="s">
        <v>241</v>
      </c>
      <c r="B26" s="47"/>
      <c r="C26" s="36" t="s">
        <v>237</v>
      </c>
      <c r="D26" s="36"/>
    </row>
    <row r="27" spans="1:4" ht="27">
      <c r="A27" s="36" t="s">
        <v>242</v>
      </c>
      <c r="B27" s="47"/>
      <c r="C27" s="36" t="s">
        <v>238</v>
      </c>
      <c r="D27" s="36"/>
    </row>
    <row r="28" spans="1:4" ht="13.5">
      <c r="A28" s="36" t="s">
        <v>243</v>
      </c>
      <c r="B28" s="47"/>
      <c r="C28" s="36" t="s">
        <v>244</v>
      </c>
      <c r="D28" s="36"/>
    </row>
    <row r="29" spans="1:4" ht="27">
      <c r="A29" s="36" t="s">
        <v>245</v>
      </c>
      <c r="B29" s="47"/>
      <c r="C29" s="36" t="s">
        <v>241</v>
      </c>
      <c r="D29" s="36"/>
    </row>
    <row r="30" spans="1:4" ht="27">
      <c r="A30" s="36" t="s">
        <v>237</v>
      </c>
      <c r="B30" s="47"/>
      <c r="C30" s="36" t="s">
        <v>242</v>
      </c>
      <c r="D30" s="36"/>
    </row>
    <row r="31" spans="1:4" ht="27">
      <c r="A31" s="36" t="s">
        <v>238</v>
      </c>
      <c r="B31" s="47"/>
      <c r="C31" s="36" t="s">
        <v>246</v>
      </c>
      <c r="D31" s="36"/>
    </row>
    <row r="32" spans="1:4" ht="27">
      <c r="A32" s="36" t="s">
        <v>247</v>
      </c>
      <c r="B32" s="47"/>
      <c r="C32" s="36" t="s">
        <v>241</v>
      </c>
      <c r="D32" s="36"/>
    </row>
    <row r="33" spans="1:4" ht="27">
      <c r="A33" s="36" t="s">
        <v>241</v>
      </c>
      <c r="B33" s="47"/>
      <c r="C33" s="36" t="s">
        <v>242</v>
      </c>
      <c r="D33" s="36"/>
    </row>
    <row r="34" spans="1:4" ht="27">
      <c r="A34" s="36" t="s">
        <v>242</v>
      </c>
      <c r="B34" s="47"/>
      <c r="C34" s="36" t="s">
        <v>248</v>
      </c>
      <c r="D34" s="36"/>
    </row>
    <row r="35" spans="1:4" ht="13.5">
      <c r="A35" s="36" t="s">
        <v>249</v>
      </c>
      <c r="B35" s="47"/>
      <c r="C35" s="36" t="s">
        <v>250</v>
      </c>
      <c r="D35" s="36"/>
    </row>
    <row r="36" spans="1:4" ht="13.5">
      <c r="A36" s="36" t="s">
        <v>251</v>
      </c>
      <c r="B36" s="47"/>
      <c r="C36" s="36"/>
      <c r="D36" s="36"/>
    </row>
    <row r="37" spans="1:4" ht="13.5">
      <c r="A37" s="36"/>
      <c r="B37" s="47"/>
      <c r="C37" s="36"/>
      <c r="D37" s="36"/>
    </row>
    <row r="38" spans="1:4" ht="15">
      <c r="A38" s="48" t="s">
        <v>54</v>
      </c>
      <c r="B38" s="46">
        <v>28476179.21</v>
      </c>
      <c r="C38" s="48" t="s">
        <v>55</v>
      </c>
      <c r="D38" s="46">
        <v>28476179.21</v>
      </c>
    </row>
  </sheetData>
  <sheetProtection/>
  <mergeCells count="4">
    <mergeCell ref="A1:D1"/>
    <mergeCell ref="A2:D2"/>
    <mergeCell ref="A3:B3"/>
    <mergeCell ref="C3:D3"/>
  </mergeCells>
  <printOptions/>
  <pageMargins left="0.75" right="0.51" top="0.8300000000000001" bottom="0.63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G10" sqref="G10"/>
    </sheetView>
  </sheetViews>
  <sheetFormatPr defaultColWidth="8.8515625" defaultRowHeight="12.75"/>
  <cols>
    <col min="2" max="2" width="33.140625" style="0" customWidth="1"/>
    <col min="3" max="3" width="13.421875" style="0" customWidth="1"/>
    <col min="4" max="4" width="13.57421875" style="0" customWidth="1"/>
    <col min="5" max="5" width="12.8515625" style="0" customWidth="1"/>
    <col min="6" max="17" width="6.57421875" style="0" customWidth="1"/>
    <col min="18" max="18" width="5.421875" style="0" customWidth="1"/>
  </cols>
  <sheetData>
    <row r="1" spans="3:18" ht="25.5">
      <c r="C1" s="14" t="s">
        <v>252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13.5">
      <c r="B2" s="16" t="s">
        <v>253</v>
      </c>
      <c r="C2" s="17" t="s">
        <v>254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28" customFormat="1" ht="27" customHeight="1">
      <c r="A3" s="29" t="s">
        <v>57</v>
      </c>
      <c r="B3" s="29"/>
      <c r="C3" s="30" t="s">
        <v>232</v>
      </c>
      <c r="D3" s="30" t="s">
        <v>255</v>
      </c>
      <c r="E3" s="31"/>
      <c r="F3" s="31"/>
      <c r="G3" s="30" t="s">
        <v>256</v>
      </c>
      <c r="H3" s="31"/>
      <c r="I3" s="31"/>
      <c r="J3" s="30" t="s">
        <v>257</v>
      </c>
      <c r="K3" s="30" t="s">
        <v>258</v>
      </c>
      <c r="L3" s="30" t="s">
        <v>259</v>
      </c>
      <c r="M3" s="30" t="s">
        <v>260</v>
      </c>
      <c r="N3" s="30" t="s">
        <v>261</v>
      </c>
      <c r="O3" s="31"/>
      <c r="P3" s="31"/>
      <c r="Q3" s="30" t="s">
        <v>262</v>
      </c>
      <c r="R3" s="30" t="s">
        <v>263</v>
      </c>
    </row>
    <row r="4" spans="1:18" ht="44.25" customHeight="1">
      <c r="A4" s="32" t="s">
        <v>201</v>
      </c>
      <c r="B4" s="32" t="s">
        <v>129</v>
      </c>
      <c r="C4" s="33"/>
      <c r="D4" s="22" t="s">
        <v>10</v>
      </c>
      <c r="E4" s="22" t="s">
        <v>264</v>
      </c>
      <c r="F4" s="22" t="s">
        <v>265</v>
      </c>
      <c r="G4" s="22" t="s">
        <v>10</v>
      </c>
      <c r="H4" s="34" t="s">
        <v>266</v>
      </c>
      <c r="I4" s="40"/>
      <c r="J4" s="33"/>
      <c r="K4" s="33"/>
      <c r="L4" s="33"/>
      <c r="M4" s="33"/>
      <c r="N4" s="22" t="s">
        <v>10</v>
      </c>
      <c r="O4" s="22" t="s">
        <v>267</v>
      </c>
      <c r="P4" s="22" t="s">
        <v>268</v>
      </c>
      <c r="Q4" s="33"/>
      <c r="R4" s="33"/>
    </row>
    <row r="5" spans="1:18" ht="72.75" customHeight="1">
      <c r="A5" s="32"/>
      <c r="B5" s="32"/>
      <c r="C5" s="33"/>
      <c r="D5" s="33"/>
      <c r="E5" s="33"/>
      <c r="F5" s="33"/>
      <c r="G5" s="33"/>
      <c r="H5" s="22" t="s">
        <v>269</v>
      </c>
      <c r="I5" s="22" t="s">
        <v>270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5">
      <c r="A7" s="21" t="s">
        <v>66</v>
      </c>
      <c r="B7" s="21"/>
      <c r="C7" s="21">
        <v>28476179.21</v>
      </c>
      <c r="D7" s="21">
        <v>28476179.21</v>
      </c>
      <c r="E7" s="21">
        <v>28476179.21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5">
      <c r="A8" s="35" t="s">
        <v>67</v>
      </c>
      <c r="B8" s="35" t="s">
        <v>68</v>
      </c>
      <c r="C8" s="23">
        <v>1240674.29</v>
      </c>
      <c r="D8" s="23">
        <v>1240674.29</v>
      </c>
      <c r="E8" s="23">
        <v>1240674.29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5">
      <c r="A9" s="23" t="s">
        <v>69</v>
      </c>
      <c r="B9" s="23" t="s">
        <v>70</v>
      </c>
      <c r="C9" s="23">
        <v>620337.14</v>
      </c>
      <c r="D9" s="23">
        <v>620337.14</v>
      </c>
      <c r="E9" s="23">
        <v>620337.14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5">
      <c r="A10" s="23" t="s">
        <v>71</v>
      </c>
      <c r="B10" s="23" t="s">
        <v>72</v>
      </c>
      <c r="C10" s="23">
        <v>28308.94</v>
      </c>
      <c r="D10" s="23">
        <v>28308.94</v>
      </c>
      <c r="E10" s="23">
        <v>28308.94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5">
      <c r="A11" s="23" t="s">
        <v>73</v>
      </c>
      <c r="B11" s="23" t="s">
        <v>74</v>
      </c>
      <c r="C11" s="23">
        <v>5198922.73</v>
      </c>
      <c r="D11" s="23">
        <v>5198922.73</v>
      </c>
      <c r="E11" s="23">
        <v>5198922.73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">
      <c r="A12" s="23" t="s">
        <v>75</v>
      </c>
      <c r="B12" s="23" t="s">
        <v>76</v>
      </c>
      <c r="C12" s="23">
        <v>8737759.5</v>
      </c>
      <c r="D12" s="23">
        <v>8737759.5</v>
      </c>
      <c r="E12" s="23">
        <v>8737759.5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23" t="s">
        <v>77</v>
      </c>
      <c r="B13" s="23" t="s">
        <v>78</v>
      </c>
      <c r="C13" s="23">
        <v>6920000</v>
      </c>
      <c r="D13" s="23">
        <v>6920000</v>
      </c>
      <c r="E13" s="23">
        <v>6920000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5">
      <c r="A14" s="23" t="s">
        <v>79</v>
      </c>
      <c r="B14" s="23" t="s">
        <v>80</v>
      </c>
      <c r="C14" s="23">
        <v>1120000</v>
      </c>
      <c r="D14" s="23">
        <v>1120000</v>
      </c>
      <c r="E14" s="23">
        <v>1120000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5">
      <c r="A15" s="23" t="s">
        <v>81</v>
      </c>
      <c r="B15" s="23" t="s">
        <v>82</v>
      </c>
      <c r="C15" s="23">
        <v>2400000</v>
      </c>
      <c r="D15" s="23">
        <v>2400000</v>
      </c>
      <c r="E15" s="23">
        <v>2400000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/>
    </row>
    <row r="16" spans="1:18" ht="15">
      <c r="A16" s="23" t="s">
        <v>83</v>
      </c>
      <c r="B16" s="23" t="s">
        <v>84</v>
      </c>
      <c r="C16" s="23">
        <v>400000</v>
      </c>
      <c r="D16" s="23">
        <v>400000</v>
      </c>
      <c r="E16" s="23">
        <v>400000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5">
      <c r="A17" s="25" t="s">
        <v>85</v>
      </c>
      <c r="B17" s="25" t="s">
        <v>86</v>
      </c>
      <c r="C17" s="25">
        <v>100000</v>
      </c>
      <c r="D17" s="25">
        <v>100000</v>
      </c>
      <c r="E17" s="25">
        <v>100000</v>
      </c>
      <c r="F17" s="39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5">
      <c r="A18" s="27" t="s">
        <v>87</v>
      </c>
      <c r="B18" s="27" t="s">
        <v>88</v>
      </c>
      <c r="C18" s="27">
        <v>1026032.61</v>
      </c>
      <c r="D18" s="27">
        <v>1026032.61</v>
      </c>
      <c r="E18" s="27">
        <v>1026032.61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5">
      <c r="A19" s="27" t="s">
        <v>89</v>
      </c>
      <c r="B19" s="27" t="s">
        <v>90</v>
      </c>
      <c r="C19" s="27">
        <v>684144</v>
      </c>
      <c r="D19" s="27">
        <v>684144</v>
      </c>
      <c r="E19" s="27">
        <v>684144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</sheetData>
  <sheetProtection/>
  <mergeCells count="24">
    <mergeCell ref="C1:R1"/>
    <mergeCell ref="C2:R2"/>
    <mergeCell ref="A3:B3"/>
    <mergeCell ref="D3:F3"/>
    <mergeCell ref="G3:I3"/>
    <mergeCell ref="N3:P3"/>
    <mergeCell ref="A4:A6"/>
    <mergeCell ref="B4:B6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</mergeCells>
  <printOptions/>
  <pageMargins left="0.35" right="0.35" top="1" bottom="1" header="0.5" footer="0.5"/>
  <pageSetup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3" sqref="A3:IV3"/>
    </sheetView>
  </sheetViews>
  <sheetFormatPr defaultColWidth="8.8515625" defaultRowHeight="12.75"/>
  <cols>
    <col min="1" max="1" width="13.28125" style="0" customWidth="1"/>
    <col min="2" max="2" width="36.421875" style="0" customWidth="1"/>
    <col min="3" max="3" width="13.140625" style="0" customWidth="1"/>
    <col min="4" max="4" width="12.421875" style="0" customWidth="1"/>
    <col min="5" max="11" width="8.140625" style="0" customWidth="1"/>
  </cols>
  <sheetData>
    <row r="1" spans="3:11" ht="25.5">
      <c r="C1" s="14" t="s">
        <v>271</v>
      </c>
      <c r="D1" s="15"/>
      <c r="E1" s="15"/>
      <c r="F1" s="15"/>
      <c r="G1" s="15"/>
      <c r="H1" s="15"/>
      <c r="I1" s="15"/>
      <c r="J1" s="15"/>
      <c r="K1" s="15"/>
    </row>
    <row r="2" spans="2:11" ht="13.5">
      <c r="B2" s="16" t="s">
        <v>272</v>
      </c>
      <c r="C2" s="17" t="s">
        <v>273</v>
      </c>
      <c r="D2" s="18"/>
      <c r="E2" s="18"/>
      <c r="F2" s="18"/>
      <c r="G2" s="18"/>
      <c r="H2" s="18"/>
      <c r="I2" s="18"/>
      <c r="J2" s="18"/>
      <c r="K2" s="18"/>
    </row>
    <row r="3" spans="1:11" s="13" customFormat="1" ht="51" customHeight="1">
      <c r="A3" s="19" t="s">
        <v>62</v>
      </c>
      <c r="B3" s="19" t="s">
        <v>63</v>
      </c>
      <c r="C3" s="20" t="s">
        <v>233</v>
      </c>
      <c r="D3" s="20" t="s">
        <v>274</v>
      </c>
      <c r="E3" s="20" t="s">
        <v>275</v>
      </c>
      <c r="F3" s="20" t="s">
        <v>276</v>
      </c>
      <c r="G3" s="20" t="s">
        <v>277</v>
      </c>
      <c r="H3" s="20" t="s">
        <v>278</v>
      </c>
      <c r="I3" s="20" t="s">
        <v>279</v>
      </c>
      <c r="J3" s="20" t="s">
        <v>280</v>
      </c>
      <c r="K3" s="20" t="s">
        <v>281</v>
      </c>
    </row>
    <row r="4" spans="1:11" ht="15">
      <c r="A4" s="21" t="s">
        <v>66</v>
      </c>
      <c r="B4" s="21"/>
      <c r="C4" s="21">
        <v>28476179.21</v>
      </c>
      <c r="D4" s="21">
        <v>28476179.21</v>
      </c>
      <c r="E4" s="22"/>
      <c r="F4" s="22"/>
      <c r="G4" s="22"/>
      <c r="H4" s="22"/>
      <c r="I4" s="22"/>
      <c r="J4" s="22"/>
      <c r="K4" s="22"/>
    </row>
    <row r="5" spans="1:11" ht="15">
      <c r="A5" s="23" t="s">
        <v>67</v>
      </c>
      <c r="B5" s="23" t="s">
        <v>68</v>
      </c>
      <c r="C5" s="23">
        <v>1240674.29</v>
      </c>
      <c r="D5" s="23">
        <v>1240674.29</v>
      </c>
      <c r="E5" s="24"/>
      <c r="F5" s="24"/>
      <c r="G5" s="24"/>
      <c r="H5" s="24"/>
      <c r="I5" s="24"/>
      <c r="J5" s="24"/>
      <c r="K5" s="24"/>
    </row>
    <row r="6" spans="1:11" ht="15">
      <c r="A6" s="23" t="s">
        <v>69</v>
      </c>
      <c r="B6" s="23" t="s">
        <v>70</v>
      </c>
      <c r="C6" s="23">
        <v>620337.14</v>
      </c>
      <c r="D6" s="23">
        <v>620337.14</v>
      </c>
      <c r="E6" s="24"/>
      <c r="F6" s="24"/>
      <c r="G6" s="24"/>
      <c r="H6" s="24"/>
      <c r="I6" s="24"/>
      <c r="J6" s="24"/>
      <c r="K6" s="24"/>
    </row>
    <row r="7" spans="1:11" ht="15">
      <c r="A7" s="23" t="s">
        <v>71</v>
      </c>
      <c r="B7" s="23" t="s">
        <v>72</v>
      </c>
      <c r="C7" s="23">
        <v>28308.94</v>
      </c>
      <c r="D7" s="23">
        <v>28308.94</v>
      </c>
      <c r="E7" s="24"/>
      <c r="F7" s="24"/>
      <c r="G7" s="24"/>
      <c r="H7" s="24"/>
      <c r="I7" s="24"/>
      <c r="J7" s="24"/>
      <c r="K7" s="24"/>
    </row>
    <row r="8" spans="1:11" ht="15">
      <c r="A8" s="23" t="s">
        <v>73</v>
      </c>
      <c r="B8" s="23" t="s">
        <v>74</v>
      </c>
      <c r="C8" s="23">
        <v>5198922.73</v>
      </c>
      <c r="D8" s="23">
        <v>5198922.73</v>
      </c>
      <c r="E8" s="24"/>
      <c r="F8" s="24"/>
      <c r="G8" s="24"/>
      <c r="H8" s="24"/>
      <c r="I8" s="24"/>
      <c r="J8" s="24"/>
      <c r="K8" s="24"/>
    </row>
    <row r="9" spans="1:11" ht="15">
      <c r="A9" s="23" t="s">
        <v>75</v>
      </c>
      <c r="B9" s="23" t="s">
        <v>76</v>
      </c>
      <c r="C9" s="23">
        <v>8737759.5</v>
      </c>
      <c r="D9" s="23">
        <v>8737759.5</v>
      </c>
      <c r="E9" s="24"/>
      <c r="F9" s="24"/>
      <c r="G9" s="24"/>
      <c r="H9" s="24"/>
      <c r="I9" s="24"/>
      <c r="J9" s="24"/>
      <c r="K9" s="24"/>
    </row>
    <row r="10" spans="1:11" ht="15">
      <c r="A10" s="23" t="s">
        <v>77</v>
      </c>
      <c r="B10" s="23" t="s">
        <v>78</v>
      </c>
      <c r="C10" s="23">
        <v>6920000</v>
      </c>
      <c r="D10" s="23">
        <v>6920000</v>
      </c>
      <c r="E10" s="24"/>
      <c r="F10" s="24"/>
      <c r="G10" s="24"/>
      <c r="H10" s="24"/>
      <c r="I10" s="24"/>
      <c r="J10" s="24"/>
      <c r="K10" s="24"/>
    </row>
    <row r="11" spans="1:11" ht="15">
      <c r="A11" s="23" t="s">
        <v>79</v>
      </c>
      <c r="B11" s="23" t="s">
        <v>80</v>
      </c>
      <c r="C11" s="23">
        <v>1120000</v>
      </c>
      <c r="D11" s="23">
        <v>1120000</v>
      </c>
      <c r="E11" s="24"/>
      <c r="F11" s="24"/>
      <c r="G11" s="24"/>
      <c r="H11" s="24"/>
      <c r="I11" s="24"/>
      <c r="J11" s="24"/>
      <c r="K11" s="24"/>
    </row>
    <row r="12" spans="1:11" ht="15">
      <c r="A12" s="23" t="s">
        <v>81</v>
      </c>
      <c r="B12" s="23" t="s">
        <v>82</v>
      </c>
      <c r="C12" s="23">
        <v>2400000</v>
      </c>
      <c r="D12" s="23">
        <v>2400000</v>
      </c>
      <c r="E12" s="24"/>
      <c r="F12" s="24"/>
      <c r="G12" s="24"/>
      <c r="H12" s="24"/>
      <c r="I12" s="24"/>
      <c r="J12" s="24"/>
      <c r="K12" s="24"/>
    </row>
    <row r="13" spans="1:11" ht="15">
      <c r="A13" s="23" t="s">
        <v>83</v>
      </c>
      <c r="B13" s="23" t="s">
        <v>84</v>
      </c>
      <c r="C13" s="23">
        <v>400000</v>
      </c>
      <c r="D13" s="23">
        <v>400000</v>
      </c>
      <c r="E13" s="24"/>
      <c r="F13" s="24"/>
      <c r="G13" s="24"/>
      <c r="H13" s="24"/>
      <c r="I13" s="24"/>
      <c r="J13" s="24"/>
      <c r="K13" s="24"/>
    </row>
    <row r="14" spans="1:11" ht="15">
      <c r="A14" s="23" t="s">
        <v>85</v>
      </c>
      <c r="B14" s="23" t="s">
        <v>86</v>
      </c>
      <c r="C14" s="23">
        <v>100000</v>
      </c>
      <c r="D14" s="23">
        <v>100000</v>
      </c>
      <c r="E14" s="24"/>
      <c r="F14" s="24"/>
      <c r="G14" s="24"/>
      <c r="H14" s="24"/>
      <c r="I14" s="24"/>
      <c r="J14" s="24"/>
      <c r="K14" s="24"/>
    </row>
    <row r="15" spans="1:11" ht="15">
      <c r="A15" s="25" t="s">
        <v>87</v>
      </c>
      <c r="B15" s="25" t="s">
        <v>88</v>
      </c>
      <c r="C15" s="25">
        <v>1026032.61</v>
      </c>
      <c r="D15" s="25">
        <v>1026032.61</v>
      </c>
      <c r="E15" s="26"/>
      <c r="F15" s="26"/>
      <c r="G15" s="26"/>
      <c r="H15" s="26"/>
      <c r="I15" s="26"/>
      <c r="J15" s="26"/>
      <c r="K15" s="24"/>
    </row>
    <row r="16" spans="1:11" ht="15">
      <c r="A16" s="27" t="s">
        <v>89</v>
      </c>
      <c r="B16" s="27" t="s">
        <v>90</v>
      </c>
      <c r="C16" s="27">
        <v>684144</v>
      </c>
      <c r="D16" s="27">
        <v>684144</v>
      </c>
      <c r="E16" s="24"/>
      <c r="F16" s="24"/>
      <c r="G16" s="24"/>
      <c r="H16" s="24"/>
      <c r="I16" s="24"/>
      <c r="J16" s="24"/>
      <c r="K16" s="24"/>
    </row>
  </sheetData>
  <sheetProtection/>
  <mergeCells count="2">
    <mergeCell ref="C1:K1"/>
    <mergeCell ref="C2:K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零露漙兮</cp:lastModifiedBy>
  <dcterms:created xsi:type="dcterms:W3CDTF">2020-01-17T02:15:02Z</dcterms:created>
  <dcterms:modified xsi:type="dcterms:W3CDTF">2020-02-23T10:09:28Z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