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11.6" sheetId="1" r:id="rId1"/>
    <sheet name="10.23" sheetId="2" r:id="rId2"/>
    <sheet name="2021" sheetId="3" r:id="rId3"/>
  </sheets>
  <definedNames/>
  <calcPr fullCalcOnLoad="1"/>
</workbook>
</file>

<file path=xl/sharedStrings.xml><?xml version="1.0" encoding="utf-8"?>
<sst xmlns="http://schemas.openxmlformats.org/spreadsheetml/2006/main" count="106" uniqueCount="49">
  <si>
    <t xml:space="preserve"> 附件：平罗县2022年农用残膜回收利用项目验收结果公示表</t>
  </si>
  <si>
    <t>序号</t>
  </si>
  <si>
    <t>乡镇</t>
  </si>
  <si>
    <t>残膜回收上交数量（公斤）</t>
  </si>
  <si>
    <t>回收网点
名称</t>
  </si>
  <si>
    <t>残膜回收合计数量（公斤）</t>
  </si>
  <si>
    <t>加工企业回收数量
（公斤）</t>
  </si>
  <si>
    <t>姚伏镇</t>
  </si>
  <si>
    <t>姚伏镇残膜
回收点</t>
  </si>
  <si>
    <t>平罗县金马驹农业机械专业合作社</t>
  </si>
  <si>
    <t>崇岗镇</t>
  </si>
  <si>
    <t>通伏乡</t>
  </si>
  <si>
    <t>城关镇</t>
  </si>
  <si>
    <t>渠口乡</t>
  </si>
  <si>
    <t>头闸镇残膜
回收点</t>
  </si>
  <si>
    <t>平罗县丰华兴农农业服务有限公司</t>
  </si>
  <si>
    <t>头闸镇</t>
  </si>
  <si>
    <t>灵沙乡</t>
  </si>
  <si>
    <t>宝丰镇</t>
  </si>
  <si>
    <t>高庄乡</t>
  </si>
  <si>
    <t>黄渠桥镇残膜回收点</t>
  </si>
  <si>
    <t>宁夏兴润达农机作业有限公司</t>
  </si>
  <si>
    <t>黄渠桥镇</t>
  </si>
  <si>
    <t>陶乐镇</t>
  </si>
  <si>
    <t>陶乐镇残膜
回收点</t>
  </si>
  <si>
    <t>平罗县鑫禾源农机租赁作业有限公司</t>
  </si>
  <si>
    <t>高仁乡</t>
  </si>
  <si>
    <t>红崖子乡</t>
  </si>
  <si>
    <t>合计</t>
  </si>
  <si>
    <t xml:space="preserve"> </t>
  </si>
  <si>
    <t>平罗县残膜回收工作进度表</t>
  </si>
  <si>
    <t>覆膜面积
（亩）</t>
  </si>
  <si>
    <t>应收残膜数
（公斤）</t>
  </si>
  <si>
    <t>乡镇统计残膜数
（公斤）</t>
  </si>
  <si>
    <t>农户自行交售网点（公斤）</t>
  </si>
  <si>
    <t>乡镇实收残膜数（公斤）</t>
  </si>
  <si>
    <t>残膜回收率
（%）</t>
  </si>
  <si>
    <t>未交售残膜数数（公斤）</t>
  </si>
  <si>
    <t>回收数量
（公斤）</t>
  </si>
  <si>
    <t>回收合计
（公斤）</t>
  </si>
  <si>
    <t>备注</t>
  </si>
  <si>
    <t>姚伏镇残膜回收网点</t>
  </si>
  <si>
    <t>头闸镇残膜回收网点</t>
  </si>
  <si>
    <t>黄渠桥镇残膜回收网点</t>
  </si>
  <si>
    <t>陶乐镇残膜回收网点</t>
  </si>
  <si>
    <t>平罗县鑫和源农机租赁作业有限公司</t>
  </si>
  <si>
    <t>备注：1、各乡镇农用残膜回收数量以回收网点为准，乡镇上报面积作为参考面积；
      2、姚伏镇回收网点联系人：马亮，电话：13909527408
         头闸镇回收网点联系人：田微，电话：15008662444
         黄渠桥镇镇回收网点联系人：任剑，电话：15309527501
         陶乐镇回收网点联系人：石志雄，电话：13909569692</t>
  </si>
  <si>
    <t>收无纺布8000公斤。</t>
  </si>
  <si>
    <t>收无纺布18680公斤。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</si>
</sst>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</numFmts>
  <fonts count="5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微软雅黑"/>
      <family val="2"/>
    </font>
    <font>
      <sz val="12"/>
      <color indexed="8"/>
      <name val="微软雅黑"/>
      <family val="2"/>
    </font>
    <font>
      <sz val="11"/>
      <name val="微软雅黑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微软雅黑"/>
      <family val="2"/>
    </font>
    <font>
      <sz val="12"/>
      <color rgb="FF000000"/>
      <name val="微软雅黑"/>
      <family val="2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177" fontId="0" fillId="0" borderId="9" xfId="0" applyNumberForma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177" fontId="0" fillId="33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6" fontId="0" fillId="33" borderId="9" xfId="0" applyNumberFormat="1" applyFont="1" applyFill="1" applyBorder="1" applyAlignment="1" applyProtection="1">
      <alignment horizontal="center" vertical="center"/>
      <protection/>
    </xf>
    <xf numFmtId="177" fontId="0" fillId="0" borderId="14" xfId="0" applyNumberFormat="1" applyBorder="1" applyAlignment="1">
      <alignment horizontal="center" vertical="center" wrapText="1"/>
    </xf>
    <xf numFmtId="0" fontId="0" fillId="34" borderId="9" xfId="0" applyNumberFormat="1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5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0" fillId="34" borderId="9" xfId="0" applyNumberFormat="1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 wrapText="1"/>
    </xf>
    <xf numFmtId="177" fontId="0" fillId="34" borderId="14" xfId="0" applyNumberFormat="1" applyFill="1" applyBorder="1" applyAlignment="1">
      <alignment horizontal="center" vertical="center" wrapText="1"/>
    </xf>
    <xf numFmtId="177" fontId="0" fillId="34" borderId="15" xfId="0" applyNumberFormat="1" applyFill="1" applyBorder="1" applyAlignment="1">
      <alignment horizontal="center" vertical="center" wrapText="1"/>
    </xf>
    <xf numFmtId="176" fontId="0" fillId="0" borderId="12" xfId="0" applyNumberFormat="1" applyBorder="1" applyAlignment="1">
      <alignment horizontal="left" vertical="center" wrapText="1"/>
    </xf>
    <xf numFmtId="0" fontId="52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177" fontId="0" fillId="0" borderId="15" xfId="0" applyNumberFormat="1" applyFont="1" applyFill="1" applyBorder="1" applyAlignment="1">
      <alignment horizontal="center" vertical="center" wrapText="1"/>
    </xf>
    <xf numFmtId="177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9.25390625" style="1" customWidth="1"/>
    <col min="2" max="2" width="16.125" style="1" customWidth="1"/>
    <col min="3" max="3" width="17.125" style="1" customWidth="1"/>
    <col min="4" max="4" width="14.25390625" style="1" customWidth="1"/>
    <col min="5" max="5" width="22.875" style="2" customWidth="1"/>
    <col min="6" max="6" width="18.125" style="1" customWidth="1"/>
    <col min="7" max="7" width="24.625" style="1" customWidth="1"/>
    <col min="8" max="8" width="12.625" style="1" bestFit="1" customWidth="1"/>
    <col min="9" max="12" width="9.00390625" style="1" customWidth="1"/>
    <col min="13" max="13" width="12.625" style="1" bestFit="1" customWidth="1"/>
    <col min="14" max="14" width="9.00390625" style="1" customWidth="1"/>
    <col min="15" max="15" width="12.625" style="1" bestFit="1" customWidth="1"/>
    <col min="16" max="17" width="9.00390625" style="1" customWidth="1"/>
    <col min="18" max="18" width="12.625" style="1" bestFit="1" customWidth="1"/>
    <col min="19" max="245" width="9.00390625" style="1" customWidth="1"/>
  </cols>
  <sheetData>
    <row r="1" spans="1:7" ht="45" customHeight="1">
      <c r="A1" s="3" t="s">
        <v>0</v>
      </c>
      <c r="B1" s="3"/>
      <c r="C1" s="3"/>
      <c r="D1" s="3"/>
      <c r="E1" s="3"/>
      <c r="F1" s="3"/>
      <c r="G1" s="32"/>
    </row>
    <row r="2" spans="1:7" ht="57" customHeight="1">
      <c r="A2" s="59" t="s">
        <v>1</v>
      </c>
      <c r="B2" s="59" t="s">
        <v>2</v>
      </c>
      <c r="C2" s="60" t="s">
        <v>3</v>
      </c>
      <c r="D2" s="61" t="s">
        <v>4</v>
      </c>
      <c r="E2" s="62"/>
      <c r="F2" s="63" t="s">
        <v>5</v>
      </c>
      <c r="G2" s="63" t="s">
        <v>6</v>
      </c>
    </row>
    <row r="3" spans="1:7" ht="25.5" customHeight="1">
      <c r="A3" s="64">
        <v>1</v>
      </c>
      <c r="B3" s="65" t="s">
        <v>7</v>
      </c>
      <c r="C3" s="66">
        <v>116979</v>
      </c>
      <c r="D3" s="67" t="s">
        <v>8</v>
      </c>
      <c r="E3" s="67" t="s">
        <v>9</v>
      </c>
      <c r="F3" s="68">
        <f>SUM(C3:C6)</f>
        <v>157214</v>
      </c>
      <c r="G3" s="69">
        <f>SUM(F3:F15)</f>
        <v>225500</v>
      </c>
    </row>
    <row r="4" spans="1:7" ht="25.5" customHeight="1">
      <c r="A4" s="64">
        <v>2</v>
      </c>
      <c r="B4" s="65" t="s">
        <v>10</v>
      </c>
      <c r="C4" s="66">
        <v>710</v>
      </c>
      <c r="D4" s="70"/>
      <c r="E4" s="70"/>
      <c r="F4" s="71"/>
      <c r="G4" s="72"/>
    </row>
    <row r="5" spans="1:7" ht="25.5" customHeight="1">
      <c r="A5" s="64">
        <v>3</v>
      </c>
      <c r="B5" s="65" t="s">
        <v>11</v>
      </c>
      <c r="C5" s="66">
        <v>30770</v>
      </c>
      <c r="D5" s="70"/>
      <c r="E5" s="70"/>
      <c r="F5" s="71"/>
      <c r="G5" s="72"/>
    </row>
    <row r="6" spans="1:19" ht="25.5" customHeight="1">
      <c r="A6" s="64">
        <v>4</v>
      </c>
      <c r="B6" s="65" t="s">
        <v>12</v>
      </c>
      <c r="C6" s="66">
        <v>8755</v>
      </c>
      <c r="D6" s="70"/>
      <c r="E6" s="70"/>
      <c r="F6" s="73"/>
      <c r="G6" s="72"/>
      <c r="S6" s="90"/>
    </row>
    <row r="7" spans="1:19" ht="25.5" customHeight="1">
      <c r="A7" s="64">
        <v>5</v>
      </c>
      <c r="B7" s="65" t="s">
        <v>13</v>
      </c>
      <c r="C7" s="66">
        <v>1739</v>
      </c>
      <c r="D7" s="74" t="s">
        <v>14</v>
      </c>
      <c r="E7" s="75" t="s">
        <v>15</v>
      </c>
      <c r="F7" s="69">
        <f>SUM(C7:C10)</f>
        <v>17659</v>
      </c>
      <c r="G7" s="72"/>
      <c r="S7" s="90"/>
    </row>
    <row r="8" spans="1:19" ht="25.5" customHeight="1">
      <c r="A8" s="64">
        <v>6</v>
      </c>
      <c r="B8" s="76" t="s">
        <v>16</v>
      </c>
      <c r="C8" s="66">
        <v>9229</v>
      </c>
      <c r="D8" s="77"/>
      <c r="E8" s="78"/>
      <c r="F8" s="72"/>
      <c r="G8" s="72"/>
      <c r="S8" s="90"/>
    </row>
    <row r="9" spans="1:19" ht="25.5" customHeight="1">
      <c r="A9" s="64">
        <v>7</v>
      </c>
      <c r="B9" s="65" t="s">
        <v>17</v>
      </c>
      <c r="C9" s="66">
        <v>4694</v>
      </c>
      <c r="D9" s="77"/>
      <c r="E9" s="78"/>
      <c r="F9" s="72"/>
      <c r="G9" s="72"/>
      <c r="S9" s="90"/>
    </row>
    <row r="10" spans="1:19" ht="25.5" customHeight="1">
      <c r="A10" s="64">
        <v>8</v>
      </c>
      <c r="B10" s="76" t="s">
        <v>18</v>
      </c>
      <c r="C10" s="66">
        <v>1997</v>
      </c>
      <c r="D10" s="77"/>
      <c r="E10" s="78"/>
      <c r="F10" s="72"/>
      <c r="G10" s="72"/>
      <c r="S10" s="90"/>
    </row>
    <row r="11" spans="1:19" ht="25.5" customHeight="1">
      <c r="A11" s="64">
        <v>9</v>
      </c>
      <c r="B11" s="76" t="s">
        <v>19</v>
      </c>
      <c r="C11" s="66">
        <v>1968</v>
      </c>
      <c r="D11" s="67" t="s">
        <v>20</v>
      </c>
      <c r="E11" s="79" t="s">
        <v>21</v>
      </c>
      <c r="F11" s="68">
        <f>SUM(C11:C12)</f>
        <v>11516</v>
      </c>
      <c r="G11" s="72"/>
      <c r="S11" s="90"/>
    </row>
    <row r="12" spans="1:19" ht="25.5" customHeight="1">
      <c r="A12" s="64">
        <v>10</v>
      </c>
      <c r="B12" s="65" t="s">
        <v>22</v>
      </c>
      <c r="C12" s="66">
        <v>9548</v>
      </c>
      <c r="D12" s="70"/>
      <c r="E12" s="70"/>
      <c r="F12" s="71"/>
      <c r="G12" s="72"/>
      <c r="S12" s="90"/>
    </row>
    <row r="13" spans="1:7" ht="25.5" customHeight="1">
      <c r="A13" s="64">
        <v>11</v>
      </c>
      <c r="B13" s="76" t="s">
        <v>23</v>
      </c>
      <c r="C13" s="66">
        <v>6292</v>
      </c>
      <c r="D13" s="67" t="s">
        <v>24</v>
      </c>
      <c r="E13" s="80" t="s">
        <v>25</v>
      </c>
      <c r="F13" s="68">
        <f>SUM(C13:C15)</f>
        <v>39111</v>
      </c>
      <c r="G13" s="72"/>
    </row>
    <row r="14" spans="1:7" ht="25.5" customHeight="1">
      <c r="A14" s="64">
        <v>12</v>
      </c>
      <c r="B14" s="76" t="s">
        <v>26</v>
      </c>
      <c r="C14" s="66">
        <v>18776</v>
      </c>
      <c r="D14" s="70"/>
      <c r="E14" s="81"/>
      <c r="F14" s="71"/>
      <c r="G14" s="72"/>
    </row>
    <row r="15" spans="1:7" ht="25.5" customHeight="1">
      <c r="A15" s="64">
        <v>13</v>
      </c>
      <c r="B15" s="76" t="s">
        <v>27</v>
      </c>
      <c r="C15" s="66">
        <v>14043</v>
      </c>
      <c r="D15" s="82"/>
      <c r="E15" s="83"/>
      <c r="F15" s="73"/>
      <c r="G15" s="72"/>
    </row>
    <row r="16" spans="1:7" ht="25.5" customHeight="1">
      <c r="A16" s="84" t="s">
        <v>28</v>
      </c>
      <c r="B16" s="85"/>
      <c r="C16" s="86">
        <f>SUM(C3:C15)</f>
        <v>225500</v>
      </c>
      <c r="D16" s="87"/>
      <c r="E16" s="87"/>
      <c r="F16" s="88">
        <f>SUM(F3:F15)</f>
        <v>225500</v>
      </c>
      <c r="G16" s="89">
        <v>225500</v>
      </c>
    </row>
    <row r="17" spans="1:7" ht="90.75" customHeight="1">
      <c r="A17" s="29"/>
      <c r="B17" s="30"/>
      <c r="C17" s="30"/>
      <c r="D17" s="30"/>
      <c r="E17" s="30"/>
      <c r="F17" s="30"/>
      <c r="G17" s="30"/>
    </row>
    <row r="20" ht="14.25">
      <c r="E20" s="2" t="s">
        <v>29</v>
      </c>
    </row>
  </sheetData>
  <sheetProtection/>
  <mergeCells count="21">
    <mergeCell ref="A1:G1"/>
    <mergeCell ref="D2:E2"/>
    <mergeCell ref="A16:B16"/>
    <mergeCell ref="A17:G17"/>
    <mergeCell ref="D3:D6"/>
    <mergeCell ref="D7:D10"/>
    <mergeCell ref="D11:D12"/>
    <mergeCell ref="D13:D15"/>
    <mergeCell ref="E3:E6"/>
    <mergeCell ref="E7:E10"/>
    <mergeCell ref="E11:E12"/>
    <mergeCell ref="E13:E15"/>
    <mergeCell ref="F3:F6"/>
    <mergeCell ref="F7:F10"/>
    <mergeCell ref="F11:F12"/>
    <mergeCell ref="F13:F15"/>
    <mergeCell ref="G3:G15"/>
    <mergeCell ref="H3:H6"/>
    <mergeCell ref="H7:H9"/>
    <mergeCell ref="H11:H12"/>
    <mergeCell ref="H13:H15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="140" zoomScaleNormal="140" zoomScaleSheetLayoutView="100" workbookViewId="0" topLeftCell="A1">
      <selection activeCell="A1" sqref="A1:IV16384"/>
    </sheetView>
  </sheetViews>
  <sheetFormatPr defaultColWidth="9.00390625" defaultRowHeight="14.25"/>
  <cols>
    <col min="1" max="1" width="5.375" style="1" customWidth="1"/>
    <col min="2" max="2" width="8.875" style="1" customWidth="1"/>
    <col min="3" max="3" width="11.00390625" style="1" customWidth="1"/>
    <col min="4" max="4" width="12.00390625" style="1" customWidth="1"/>
    <col min="5" max="5" width="14.625" style="1" customWidth="1"/>
    <col min="6" max="6" width="12.875" style="1" customWidth="1"/>
    <col min="7" max="7" width="12.50390625" style="1" customWidth="1"/>
    <col min="8" max="8" width="10.75390625" style="1" customWidth="1"/>
    <col min="9" max="9" width="11.25390625" style="1" customWidth="1"/>
    <col min="10" max="10" width="10.375" style="1" customWidth="1"/>
    <col min="11" max="11" width="19.375" style="2" customWidth="1"/>
    <col min="12" max="12" width="9.00390625" style="1" customWidth="1"/>
    <col min="13" max="13" width="13.50390625" style="1" customWidth="1"/>
    <col min="14" max="14" width="11.375" style="1" customWidth="1"/>
    <col min="15" max="252" width="9.00390625" style="1" customWidth="1"/>
  </cols>
  <sheetData>
    <row r="1" spans="1:14" ht="45" customHeight="1">
      <c r="A1" s="3" t="s">
        <v>30</v>
      </c>
      <c r="B1" s="3"/>
      <c r="C1" s="3"/>
      <c r="D1" s="3"/>
      <c r="E1" s="3"/>
      <c r="F1" s="3"/>
      <c r="G1" s="3"/>
      <c r="H1" s="3"/>
      <c r="I1" s="31"/>
      <c r="J1" s="3"/>
      <c r="K1" s="3"/>
      <c r="L1" s="3"/>
      <c r="M1" s="3"/>
      <c r="N1" s="32"/>
    </row>
    <row r="2" spans="1:14" ht="57" customHeight="1">
      <c r="A2" s="4" t="s">
        <v>1</v>
      </c>
      <c r="B2" s="4" t="s">
        <v>2</v>
      </c>
      <c r="C2" s="5" t="s">
        <v>31</v>
      </c>
      <c r="D2" s="5" t="s">
        <v>32</v>
      </c>
      <c r="E2" s="6" t="s">
        <v>33</v>
      </c>
      <c r="F2" s="7" t="s">
        <v>34</v>
      </c>
      <c r="G2" s="7" t="s">
        <v>35</v>
      </c>
      <c r="H2" s="6" t="s">
        <v>36</v>
      </c>
      <c r="I2" s="33" t="s">
        <v>37</v>
      </c>
      <c r="J2" s="34" t="s">
        <v>4</v>
      </c>
      <c r="K2" s="35"/>
      <c r="L2" s="6" t="s">
        <v>38</v>
      </c>
      <c r="M2" s="6" t="s">
        <v>39</v>
      </c>
      <c r="N2" s="6" t="s">
        <v>40</v>
      </c>
    </row>
    <row r="3" spans="1:14" ht="28.5" customHeight="1">
      <c r="A3" s="8">
        <v>1</v>
      </c>
      <c r="B3" s="9" t="s">
        <v>7</v>
      </c>
      <c r="C3" s="55">
        <v>6587.05</v>
      </c>
      <c r="D3" s="55">
        <f>C3*7</f>
        <v>46109.35</v>
      </c>
      <c r="E3" s="56">
        <v>36000</v>
      </c>
      <c r="F3" s="11">
        <v>0</v>
      </c>
      <c r="G3" s="57">
        <f>I3+L3</f>
        <v>36000</v>
      </c>
      <c r="H3" s="12">
        <f aca="true" t="shared" si="0" ref="H3:H16">G3/D3</f>
        <v>0.7807527106758174</v>
      </c>
      <c r="I3" s="17">
        <f>E3-L3</f>
        <v>740</v>
      </c>
      <c r="J3" s="36" t="s">
        <v>41</v>
      </c>
      <c r="K3" s="36" t="s">
        <v>9</v>
      </c>
      <c r="L3" s="37">
        <v>35260</v>
      </c>
      <c r="M3" s="38">
        <f>SUM(L3:L6)</f>
        <v>40260</v>
      </c>
      <c r="N3" s="39"/>
    </row>
    <row r="4" spans="1:14" ht="24" customHeight="1">
      <c r="A4" s="8">
        <v>2</v>
      </c>
      <c r="B4" s="9" t="s">
        <v>10</v>
      </c>
      <c r="C4" s="10">
        <v>105</v>
      </c>
      <c r="D4" s="55">
        <f aca="true" t="shared" si="1" ref="D4:D15">C4*7</f>
        <v>735</v>
      </c>
      <c r="E4" s="55">
        <v>0</v>
      </c>
      <c r="F4" s="11">
        <v>0</v>
      </c>
      <c r="G4" s="57">
        <f aca="true" t="shared" si="2" ref="G4:G15">I4+L4</f>
        <v>0</v>
      </c>
      <c r="H4" s="12">
        <f t="shared" si="0"/>
        <v>0</v>
      </c>
      <c r="I4" s="17">
        <f>E4-L4</f>
        <v>0</v>
      </c>
      <c r="J4" s="41"/>
      <c r="K4" s="41"/>
      <c r="L4" s="42">
        <v>0</v>
      </c>
      <c r="M4" s="43"/>
      <c r="N4" s="44"/>
    </row>
    <row r="5" spans="1:14" ht="33.75" customHeight="1">
      <c r="A5" s="8">
        <v>3</v>
      </c>
      <c r="B5" s="9" t="s">
        <v>11</v>
      </c>
      <c r="C5" s="55">
        <v>1825.7</v>
      </c>
      <c r="D5" s="55">
        <f t="shared" si="1"/>
        <v>12779.9</v>
      </c>
      <c r="E5" s="55">
        <v>3850</v>
      </c>
      <c r="F5" s="11">
        <v>0</v>
      </c>
      <c r="G5" s="57">
        <f t="shared" si="2"/>
        <v>3850</v>
      </c>
      <c r="H5" s="12">
        <f t="shared" si="0"/>
        <v>0.30125431341403297</v>
      </c>
      <c r="I5" s="17">
        <f>E5-L5</f>
        <v>3850</v>
      </c>
      <c r="J5" s="41"/>
      <c r="K5" s="41"/>
      <c r="L5" s="42">
        <v>0</v>
      </c>
      <c r="M5" s="43"/>
      <c r="N5" s="44"/>
    </row>
    <row r="6" spans="1:14" ht="24" customHeight="1">
      <c r="A6" s="8">
        <v>4</v>
      </c>
      <c r="B6" s="9" t="s">
        <v>12</v>
      </c>
      <c r="C6" s="55">
        <v>1143.3</v>
      </c>
      <c r="D6" s="55">
        <f t="shared" si="1"/>
        <v>8003.099999999999</v>
      </c>
      <c r="E6" s="55">
        <v>7230</v>
      </c>
      <c r="F6" s="11">
        <v>0</v>
      </c>
      <c r="G6" s="57">
        <f t="shared" si="2"/>
        <v>7230</v>
      </c>
      <c r="H6" s="12">
        <f t="shared" si="0"/>
        <v>0.9033999325261461</v>
      </c>
      <c r="I6" s="17">
        <f>E6-L6</f>
        <v>2230</v>
      </c>
      <c r="J6" s="41"/>
      <c r="K6" s="41"/>
      <c r="L6" s="42">
        <v>5000</v>
      </c>
      <c r="M6" s="45"/>
      <c r="N6" s="44"/>
    </row>
    <row r="7" spans="1:14" ht="33" customHeight="1">
      <c r="A7" s="8">
        <v>5</v>
      </c>
      <c r="B7" s="9" t="s">
        <v>13</v>
      </c>
      <c r="C7" s="58">
        <v>248.5</v>
      </c>
      <c r="D7" s="58">
        <f t="shared" si="1"/>
        <v>1739.5</v>
      </c>
      <c r="E7" s="58">
        <v>189</v>
      </c>
      <c r="F7" s="11">
        <v>0</v>
      </c>
      <c r="G7" s="57">
        <f t="shared" si="2"/>
        <v>189</v>
      </c>
      <c r="H7" s="18">
        <f t="shared" si="0"/>
        <v>0.10865191146881288</v>
      </c>
      <c r="I7" s="17">
        <f aca="true" t="shared" si="3" ref="I7:I15">E7-L7</f>
        <v>189</v>
      </c>
      <c r="J7" s="36" t="s">
        <v>42</v>
      </c>
      <c r="K7" s="46" t="s">
        <v>15</v>
      </c>
      <c r="L7" s="37">
        <v>0</v>
      </c>
      <c r="M7" s="38">
        <f>SUM(L7:L9)</f>
        <v>0</v>
      </c>
      <c r="N7" s="39"/>
    </row>
    <row r="8" spans="1:14" ht="24" customHeight="1">
      <c r="A8" s="8">
        <v>6</v>
      </c>
      <c r="B8" s="20" t="s">
        <v>16</v>
      </c>
      <c r="C8" s="58">
        <v>1261.7</v>
      </c>
      <c r="D8" s="58">
        <f t="shared" si="1"/>
        <v>8831.9</v>
      </c>
      <c r="E8" s="58">
        <v>2880</v>
      </c>
      <c r="F8" s="11">
        <v>0</v>
      </c>
      <c r="G8" s="57">
        <f t="shared" si="2"/>
        <v>2880</v>
      </c>
      <c r="H8" s="18">
        <f t="shared" si="0"/>
        <v>0.32609064867129384</v>
      </c>
      <c r="I8" s="17">
        <f t="shared" si="3"/>
        <v>2880</v>
      </c>
      <c r="J8" s="41"/>
      <c r="K8" s="41"/>
      <c r="L8" s="37">
        <v>0</v>
      </c>
      <c r="M8" s="43"/>
      <c r="N8" s="47"/>
    </row>
    <row r="9" spans="1:14" ht="24" customHeight="1">
      <c r="A9" s="8">
        <v>7</v>
      </c>
      <c r="B9" s="9" t="s">
        <v>17</v>
      </c>
      <c r="C9" s="58">
        <v>1161.3</v>
      </c>
      <c r="D9" s="58">
        <f t="shared" si="1"/>
        <v>8129.099999999999</v>
      </c>
      <c r="E9" s="58">
        <v>2013</v>
      </c>
      <c r="F9" s="11">
        <v>0</v>
      </c>
      <c r="G9" s="57">
        <f t="shared" si="2"/>
        <v>2013</v>
      </c>
      <c r="H9" s="18">
        <f t="shared" si="0"/>
        <v>0.247628888806879</v>
      </c>
      <c r="I9" s="17">
        <f t="shared" si="3"/>
        <v>2013</v>
      </c>
      <c r="J9" s="48"/>
      <c r="K9" s="48"/>
      <c r="L9" s="49">
        <v>0</v>
      </c>
      <c r="M9" s="45"/>
      <c r="N9" s="47"/>
    </row>
    <row r="10" spans="1:14" ht="24" customHeight="1">
      <c r="A10" s="8">
        <v>8</v>
      </c>
      <c r="B10" s="20" t="s">
        <v>19</v>
      </c>
      <c r="C10" s="58">
        <v>430.5</v>
      </c>
      <c r="D10" s="58">
        <f t="shared" si="1"/>
        <v>3013.5</v>
      </c>
      <c r="E10" s="58">
        <v>45</v>
      </c>
      <c r="F10" s="11">
        <v>0</v>
      </c>
      <c r="G10" s="57">
        <f t="shared" si="2"/>
        <v>45</v>
      </c>
      <c r="H10" s="18">
        <f t="shared" si="0"/>
        <v>0.014932802389248382</v>
      </c>
      <c r="I10" s="17">
        <f t="shared" si="3"/>
        <v>45</v>
      </c>
      <c r="J10" s="36" t="s">
        <v>43</v>
      </c>
      <c r="K10" s="46" t="s">
        <v>21</v>
      </c>
      <c r="L10" s="37">
        <v>0</v>
      </c>
      <c r="M10" s="38">
        <f>SUM(L10:L12)</f>
        <v>0</v>
      </c>
      <c r="N10" s="47"/>
    </row>
    <row r="11" spans="1:14" ht="24" customHeight="1">
      <c r="A11" s="8">
        <v>9</v>
      </c>
      <c r="B11" s="9" t="s">
        <v>22</v>
      </c>
      <c r="C11" s="58">
        <v>2197.8</v>
      </c>
      <c r="D11" s="58">
        <f t="shared" si="1"/>
        <v>15384.600000000002</v>
      </c>
      <c r="E11" s="58">
        <v>250</v>
      </c>
      <c r="F11" s="11">
        <v>0</v>
      </c>
      <c r="G11" s="57">
        <f t="shared" si="2"/>
        <v>250</v>
      </c>
      <c r="H11" s="18">
        <f t="shared" si="0"/>
        <v>0.016250016250016246</v>
      </c>
      <c r="I11" s="17">
        <f t="shared" si="3"/>
        <v>250</v>
      </c>
      <c r="J11" s="41"/>
      <c r="K11" s="41"/>
      <c r="L11" s="37">
        <v>0</v>
      </c>
      <c r="M11" s="43"/>
      <c r="N11" s="47"/>
    </row>
    <row r="12" spans="1:14" ht="24" customHeight="1">
      <c r="A12" s="8">
        <v>10</v>
      </c>
      <c r="B12" s="20" t="s">
        <v>18</v>
      </c>
      <c r="C12" s="58">
        <v>534</v>
      </c>
      <c r="D12" s="58">
        <f t="shared" si="1"/>
        <v>3738</v>
      </c>
      <c r="E12" s="58">
        <v>50</v>
      </c>
      <c r="F12" s="11">
        <v>0</v>
      </c>
      <c r="G12" s="57">
        <f t="shared" si="2"/>
        <v>50</v>
      </c>
      <c r="H12" s="18">
        <f t="shared" si="0"/>
        <v>0.01337613697164259</v>
      </c>
      <c r="I12" s="17">
        <f t="shared" si="3"/>
        <v>50</v>
      </c>
      <c r="J12" s="48"/>
      <c r="K12" s="48"/>
      <c r="L12" s="50">
        <v>0</v>
      </c>
      <c r="M12" s="45"/>
      <c r="N12" s="47"/>
    </row>
    <row r="13" spans="1:14" ht="24" customHeight="1">
      <c r="A13" s="8">
        <v>11</v>
      </c>
      <c r="B13" s="20" t="s">
        <v>23</v>
      </c>
      <c r="C13" s="58">
        <v>456.6</v>
      </c>
      <c r="D13" s="58">
        <f t="shared" si="1"/>
        <v>3196.2000000000003</v>
      </c>
      <c r="E13" s="58">
        <v>2050</v>
      </c>
      <c r="F13" s="11">
        <v>0</v>
      </c>
      <c r="G13" s="57">
        <f t="shared" si="2"/>
        <v>2050</v>
      </c>
      <c r="H13" s="18">
        <f t="shared" si="0"/>
        <v>0.6413866466428884</v>
      </c>
      <c r="I13" s="17">
        <f t="shared" si="3"/>
        <v>0</v>
      </c>
      <c r="J13" s="36" t="s">
        <v>44</v>
      </c>
      <c r="K13" s="51" t="s">
        <v>45</v>
      </c>
      <c r="L13" s="50">
        <v>2050</v>
      </c>
      <c r="M13" s="38">
        <f>SUM(L13:L15)</f>
        <v>2050</v>
      </c>
      <c r="N13" s="47"/>
    </row>
    <row r="14" spans="1:14" ht="24" customHeight="1">
      <c r="A14" s="8">
        <v>12</v>
      </c>
      <c r="B14" s="20" t="s">
        <v>26</v>
      </c>
      <c r="C14" s="58">
        <v>2576.27</v>
      </c>
      <c r="D14" s="58">
        <f t="shared" si="1"/>
        <v>18033.89</v>
      </c>
      <c r="E14" s="58">
        <v>2300</v>
      </c>
      <c r="F14" s="11">
        <v>0</v>
      </c>
      <c r="G14" s="57">
        <f t="shared" si="2"/>
        <v>2300</v>
      </c>
      <c r="H14" s="18">
        <f t="shared" si="0"/>
        <v>0.12753765271940773</v>
      </c>
      <c r="I14" s="17">
        <f t="shared" si="3"/>
        <v>2300</v>
      </c>
      <c r="J14" s="41"/>
      <c r="K14" s="52"/>
      <c r="L14" s="50">
        <v>0</v>
      </c>
      <c r="M14" s="43"/>
      <c r="N14" s="47"/>
    </row>
    <row r="15" spans="1:14" ht="24" customHeight="1">
      <c r="A15" s="8">
        <v>13</v>
      </c>
      <c r="B15" s="20" t="s">
        <v>27</v>
      </c>
      <c r="C15" s="58">
        <v>2575</v>
      </c>
      <c r="D15" s="58">
        <f t="shared" si="1"/>
        <v>18025</v>
      </c>
      <c r="E15" s="58">
        <v>0</v>
      </c>
      <c r="F15" s="11">
        <v>0</v>
      </c>
      <c r="G15" s="57">
        <f t="shared" si="2"/>
        <v>0</v>
      </c>
      <c r="H15" s="18">
        <f t="shared" si="0"/>
        <v>0</v>
      </c>
      <c r="I15" s="17">
        <f t="shared" si="3"/>
        <v>0</v>
      </c>
      <c r="J15" s="48"/>
      <c r="K15" s="53"/>
      <c r="L15" s="50">
        <v>0</v>
      </c>
      <c r="M15" s="45"/>
      <c r="N15" s="47"/>
    </row>
    <row r="16" spans="1:14" ht="52.5" customHeight="1">
      <c r="A16" s="24" t="s">
        <v>28</v>
      </c>
      <c r="B16" s="25"/>
      <c r="C16" s="8">
        <f>SUM(C3:C15)</f>
        <v>21102.719999999998</v>
      </c>
      <c r="D16" s="8">
        <f>SUM(D3:D15)</f>
        <v>147719.04</v>
      </c>
      <c r="E16" s="26">
        <f>SUM(E3:E15)</f>
        <v>56857</v>
      </c>
      <c r="F16" s="17">
        <f>SUM(F3:F15)</f>
        <v>0</v>
      </c>
      <c r="G16" s="27">
        <f>SUM(G3:G15)</f>
        <v>56857</v>
      </c>
      <c r="H16" s="28">
        <f t="shared" si="0"/>
        <v>0.3848996040050084</v>
      </c>
      <c r="I16" s="17">
        <f>SUM(I3:I15)</f>
        <v>14547</v>
      </c>
      <c r="J16" s="12"/>
      <c r="K16" s="12"/>
      <c r="L16" s="37">
        <f>SUM(L3:L15)</f>
        <v>42310</v>
      </c>
      <c r="M16" s="37"/>
      <c r="N16" s="47"/>
    </row>
    <row r="17" spans="1:14" ht="90.75" customHeight="1">
      <c r="A17" s="29" t="s">
        <v>46</v>
      </c>
      <c r="B17" s="30"/>
      <c r="C17" s="30"/>
      <c r="D17" s="30"/>
      <c r="E17" s="30"/>
      <c r="F17" s="30"/>
      <c r="G17" s="30"/>
      <c r="H17" s="30"/>
      <c r="I17" s="54"/>
      <c r="J17" s="30"/>
      <c r="K17" s="30"/>
      <c r="L17" s="30"/>
      <c r="M17" s="30"/>
      <c r="N17" s="30"/>
    </row>
  </sheetData>
  <sheetProtection/>
  <mergeCells count="16">
    <mergeCell ref="A1:N1"/>
    <mergeCell ref="J2:K2"/>
    <mergeCell ref="A16:B16"/>
    <mergeCell ref="A17:N17"/>
    <mergeCell ref="J3:J6"/>
    <mergeCell ref="J7:J9"/>
    <mergeCell ref="J10:J12"/>
    <mergeCell ref="J13:J15"/>
    <mergeCell ref="K3:K6"/>
    <mergeCell ref="K7:K9"/>
    <mergeCell ref="K10:K12"/>
    <mergeCell ref="K13:K15"/>
    <mergeCell ref="M3:M6"/>
    <mergeCell ref="M7:M9"/>
    <mergeCell ref="M10:M12"/>
    <mergeCell ref="M13:M15"/>
  </mergeCell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SheetLayoutView="100" workbookViewId="0" topLeftCell="A1">
      <selection activeCell="E25" sqref="E25"/>
    </sheetView>
  </sheetViews>
  <sheetFormatPr defaultColWidth="9.00390625" defaultRowHeight="14.25"/>
  <cols>
    <col min="1" max="1" width="5.375" style="1" customWidth="1"/>
    <col min="2" max="2" width="8.875" style="1" customWidth="1"/>
    <col min="3" max="3" width="11.00390625" style="1" customWidth="1"/>
    <col min="4" max="4" width="12.00390625" style="1" customWidth="1"/>
    <col min="5" max="5" width="14.625" style="1" customWidth="1"/>
    <col min="6" max="6" width="12.875" style="1" customWidth="1"/>
    <col min="7" max="7" width="12.50390625" style="1" customWidth="1"/>
    <col min="8" max="8" width="10.75390625" style="1" customWidth="1"/>
    <col min="9" max="9" width="11.25390625" style="1" customWidth="1"/>
    <col min="10" max="10" width="10.375" style="1" customWidth="1"/>
    <col min="11" max="11" width="19.375" style="2" customWidth="1"/>
    <col min="12" max="12" width="9.00390625" style="1" customWidth="1"/>
    <col min="13" max="13" width="13.50390625" style="1" customWidth="1"/>
    <col min="14" max="14" width="11.375" style="1" customWidth="1"/>
    <col min="15" max="252" width="9.00390625" style="1" customWidth="1"/>
  </cols>
  <sheetData>
    <row r="1" spans="1:14" ht="27.75" customHeight="1">
      <c r="A1" s="3" t="s">
        <v>30</v>
      </c>
      <c r="B1" s="3"/>
      <c r="C1" s="3"/>
      <c r="D1" s="3"/>
      <c r="E1" s="3"/>
      <c r="F1" s="3"/>
      <c r="G1" s="3"/>
      <c r="H1" s="3"/>
      <c r="I1" s="31"/>
      <c r="J1" s="3"/>
      <c r="K1" s="3"/>
      <c r="L1" s="3"/>
      <c r="M1" s="3"/>
      <c r="N1" s="32"/>
    </row>
    <row r="2" spans="1:14" ht="57" customHeight="1">
      <c r="A2" s="4" t="s">
        <v>1</v>
      </c>
      <c r="B2" s="4" t="s">
        <v>2</v>
      </c>
      <c r="C2" s="5" t="s">
        <v>31</v>
      </c>
      <c r="D2" s="5" t="s">
        <v>32</v>
      </c>
      <c r="E2" s="6" t="s">
        <v>33</v>
      </c>
      <c r="F2" s="7" t="s">
        <v>34</v>
      </c>
      <c r="G2" s="7" t="s">
        <v>35</v>
      </c>
      <c r="H2" s="6" t="s">
        <v>36</v>
      </c>
      <c r="I2" s="33" t="s">
        <v>37</v>
      </c>
      <c r="J2" s="34" t="s">
        <v>4</v>
      </c>
      <c r="K2" s="35"/>
      <c r="L2" s="6" t="s">
        <v>38</v>
      </c>
      <c r="M2" s="6" t="s">
        <v>39</v>
      </c>
      <c r="N2" s="6" t="s">
        <v>40</v>
      </c>
    </row>
    <row r="3" spans="1:14" ht="28.5" customHeight="1">
      <c r="A3" s="8">
        <v>1</v>
      </c>
      <c r="B3" s="9" t="s">
        <v>7</v>
      </c>
      <c r="C3" s="10">
        <v>9633.86</v>
      </c>
      <c r="D3" s="10">
        <f>C3*6</f>
        <v>57803.16</v>
      </c>
      <c r="E3" s="8">
        <v>42581</v>
      </c>
      <c r="F3" s="11">
        <f>L3-E3</f>
        <v>12399</v>
      </c>
      <c r="G3" s="8">
        <f>54980+8000</f>
        <v>62980</v>
      </c>
      <c r="H3" s="12">
        <f aca="true" t="shared" si="0" ref="H3:H16">G3/D3</f>
        <v>1.0895598095329044</v>
      </c>
      <c r="I3" s="17"/>
      <c r="J3" s="36" t="s">
        <v>41</v>
      </c>
      <c r="K3" s="36" t="s">
        <v>9</v>
      </c>
      <c r="L3" s="37">
        <f>54980</f>
        <v>54980</v>
      </c>
      <c r="M3" s="38">
        <f>SUM(L3:L6)</f>
        <v>56305</v>
      </c>
      <c r="N3" s="39" t="s">
        <v>47</v>
      </c>
    </row>
    <row r="4" spans="1:14" ht="24" customHeight="1">
      <c r="A4" s="8">
        <v>2</v>
      </c>
      <c r="B4" s="9" t="s">
        <v>10</v>
      </c>
      <c r="C4" s="10">
        <v>150</v>
      </c>
      <c r="D4" s="10">
        <f aca="true" t="shared" si="1" ref="D4:D15">C4*6</f>
        <v>900</v>
      </c>
      <c r="E4" s="13">
        <v>200</v>
      </c>
      <c r="F4" s="14"/>
      <c r="G4" s="13">
        <v>200</v>
      </c>
      <c r="H4" s="15">
        <f t="shared" si="0"/>
        <v>0.2222222222222222</v>
      </c>
      <c r="I4" s="40">
        <v>200</v>
      </c>
      <c r="J4" s="41"/>
      <c r="K4" s="41"/>
      <c r="L4" s="42"/>
      <c r="M4" s="43"/>
      <c r="N4" s="44"/>
    </row>
    <row r="5" spans="1:14" ht="33.75" customHeight="1">
      <c r="A5" s="8">
        <v>3</v>
      </c>
      <c r="B5" s="9" t="s">
        <v>11</v>
      </c>
      <c r="C5" s="10">
        <v>44</v>
      </c>
      <c r="D5" s="10">
        <f t="shared" si="1"/>
        <v>264</v>
      </c>
      <c r="E5" s="16">
        <v>350</v>
      </c>
      <c r="F5" s="17"/>
      <c r="G5" s="16">
        <v>350</v>
      </c>
      <c r="H5" s="18">
        <f t="shared" si="0"/>
        <v>1.3257575757575757</v>
      </c>
      <c r="I5" s="11"/>
      <c r="J5" s="41"/>
      <c r="K5" s="41"/>
      <c r="L5" s="42">
        <v>350</v>
      </c>
      <c r="M5" s="43"/>
      <c r="N5" s="44"/>
    </row>
    <row r="6" spans="1:14" ht="24" customHeight="1">
      <c r="A6" s="8">
        <v>4</v>
      </c>
      <c r="B6" s="9" t="s">
        <v>12</v>
      </c>
      <c r="C6" s="10">
        <v>510.6</v>
      </c>
      <c r="D6" s="10">
        <f t="shared" si="1"/>
        <v>3063.6000000000004</v>
      </c>
      <c r="E6" s="19">
        <v>2610</v>
      </c>
      <c r="F6" s="17"/>
      <c r="G6" s="19">
        <v>2610</v>
      </c>
      <c r="H6" s="12">
        <f t="shared" si="0"/>
        <v>0.8519388954171562</v>
      </c>
      <c r="I6" s="17">
        <f>2610-975</f>
        <v>1635</v>
      </c>
      <c r="J6" s="41"/>
      <c r="K6" s="41"/>
      <c r="L6" s="42">
        <v>975</v>
      </c>
      <c r="M6" s="45"/>
      <c r="N6" s="44"/>
    </row>
    <row r="7" spans="1:14" ht="33" customHeight="1">
      <c r="A7" s="8">
        <v>5</v>
      </c>
      <c r="B7" s="9" t="s">
        <v>13</v>
      </c>
      <c r="C7" s="10">
        <v>1480</v>
      </c>
      <c r="D7" s="10">
        <f t="shared" si="1"/>
        <v>8880</v>
      </c>
      <c r="E7" s="8">
        <f>1089</f>
        <v>1089</v>
      </c>
      <c r="F7" s="17"/>
      <c r="G7" s="8">
        <f>1089+18680</f>
        <v>19769</v>
      </c>
      <c r="H7" s="12">
        <f t="shared" si="0"/>
        <v>2.2262387387387386</v>
      </c>
      <c r="I7" s="17"/>
      <c r="J7" s="36" t="s">
        <v>42</v>
      </c>
      <c r="K7" s="46" t="s">
        <v>15</v>
      </c>
      <c r="L7" s="37">
        <f>1089</f>
        <v>1089</v>
      </c>
      <c r="M7" s="38">
        <f>SUM(L7:L9)</f>
        <v>18926</v>
      </c>
      <c r="N7" s="39" t="s">
        <v>48</v>
      </c>
    </row>
    <row r="8" spans="1:14" ht="24" customHeight="1">
      <c r="A8" s="8">
        <v>6</v>
      </c>
      <c r="B8" s="20" t="s">
        <v>16</v>
      </c>
      <c r="C8" s="10">
        <v>2145.2</v>
      </c>
      <c r="D8" s="10">
        <f t="shared" si="1"/>
        <v>12871.199999999999</v>
      </c>
      <c r="E8" s="8">
        <v>17837</v>
      </c>
      <c r="F8" s="17"/>
      <c r="G8" s="8">
        <v>17837</v>
      </c>
      <c r="H8" s="12">
        <f t="shared" si="0"/>
        <v>1.3858070731555723</v>
      </c>
      <c r="I8" s="17"/>
      <c r="J8" s="41"/>
      <c r="K8" s="41"/>
      <c r="L8" s="37">
        <v>17837</v>
      </c>
      <c r="M8" s="43"/>
      <c r="N8" s="47"/>
    </row>
    <row r="9" spans="1:14" ht="24" customHeight="1">
      <c r="A9" s="8">
        <v>7</v>
      </c>
      <c r="B9" s="9" t="s">
        <v>17</v>
      </c>
      <c r="C9" s="10">
        <v>679</v>
      </c>
      <c r="D9" s="10">
        <f t="shared" si="1"/>
        <v>4074</v>
      </c>
      <c r="E9" s="16">
        <v>3450</v>
      </c>
      <c r="F9" s="21"/>
      <c r="G9" s="16">
        <v>3450</v>
      </c>
      <c r="H9" s="12">
        <f t="shared" si="0"/>
        <v>0.8468335787923417</v>
      </c>
      <c r="I9" s="21">
        <v>3450</v>
      </c>
      <c r="J9" s="48"/>
      <c r="K9" s="48"/>
      <c r="L9" s="49"/>
      <c r="M9" s="45"/>
      <c r="N9" s="47"/>
    </row>
    <row r="10" spans="1:14" ht="24" customHeight="1">
      <c r="A10" s="8">
        <v>8</v>
      </c>
      <c r="B10" s="20" t="s">
        <v>19</v>
      </c>
      <c r="C10" s="10">
        <v>1394</v>
      </c>
      <c r="D10" s="10">
        <f t="shared" si="1"/>
        <v>8364</v>
      </c>
      <c r="E10" s="8">
        <v>1700</v>
      </c>
      <c r="F10" s="17"/>
      <c r="G10" s="8">
        <v>1700</v>
      </c>
      <c r="H10" s="12">
        <f t="shared" si="0"/>
        <v>0.2032520325203252</v>
      </c>
      <c r="I10" s="17">
        <v>1700</v>
      </c>
      <c r="J10" s="36" t="s">
        <v>43</v>
      </c>
      <c r="K10" s="46" t="s">
        <v>21</v>
      </c>
      <c r="L10" s="37"/>
      <c r="M10" s="38">
        <f>SUM(L10:L12)</f>
        <v>7000</v>
      </c>
      <c r="N10" s="47"/>
    </row>
    <row r="11" spans="1:14" ht="24" customHeight="1">
      <c r="A11" s="8">
        <v>9</v>
      </c>
      <c r="B11" s="9" t="s">
        <v>22</v>
      </c>
      <c r="C11" s="10">
        <v>1363.9</v>
      </c>
      <c r="D11" s="10">
        <f t="shared" si="1"/>
        <v>8183.400000000001</v>
      </c>
      <c r="E11" s="8">
        <v>6300</v>
      </c>
      <c r="F11" s="17">
        <f>7000-6300</f>
        <v>700</v>
      </c>
      <c r="G11" s="8">
        <v>7000</v>
      </c>
      <c r="H11" s="12">
        <f t="shared" si="0"/>
        <v>0.8553901801207322</v>
      </c>
      <c r="I11" s="17"/>
      <c r="J11" s="41"/>
      <c r="K11" s="41"/>
      <c r="L11" s="37">
        <v>7000</v>
      </c>
      <c r="M11" s="43"/>
      <c r="N11" s="47"/>
    </row>
    <row r="12" spans="1:14" ht="24" customHeight="1">
      <c r="A12" s="8">
        <v>10</v>
      </c>
      <c r="B12" s="20" t="s">
        <v>18</v>
      </c>
      <c r="C12" s="10">
        <v>2194.8</v>
      </c>
      <c r="D12" s="10">
        <f t="shared" si="1"/>
        <v>13168.800000000001</v>
      </c>
      <c r="E12" s="22">
        <v>550</v>
      </c>
      <c r="F12" s="14"/>
      <c r="G12" s="22">
        <v>550</v>
      </c>
      <c r="H12" s="15">
        <f t="shared" si="0"/>
        <v>0.041765384849037114</v>
      </c>
      <c r="I12" s="14">
        <v>550</v>
      </c>
      <c r="J12" s="48"/>
      <c r="K12" s="48"/>
      <c r="L12" s="50"/>
      <c r="M12" s="45"/>
      <c r="N12" s="47"/>
    </row>
    <row r="13" spans="1:14" ht="24" customHeight="1">
      <c r="A13" s="8">
        <v>11</v>
      </c>
      <c r="B13" s="20" t="s">
        <v>23</v>
      </c>
      <c r="C13" s="10">
        <v>895.4</v>
      </c>
      <c r="D13" s="10">
        <f t="shared" si="1"/>
        <v>5372.4</v>
      </c>
      <c r="E13" s="8">
        <v>5700</v>
      </c>
      <c r="F13" s="17"/>
      <c r="G13" s="8">
        <v>5700</v>
      </c>
      <c r="H13" s="12">
        <f t="shared" si="0"/>
        <v>1.0609783337056065</v>
      </c>
      <c r="I13" s="17"/>
      <c r="J13" s="36" t="s">
        <v>44</v>
      </c>
      <c r="K13" s="51" t="s">
        <v>45</v>
      </c>
      <c r="L13" s="50">
        <v>5700</v>
      </c>
      <c r="M13" s="38">
        <f>SUM(L13:L15)</f>
        <v>12550</v>
      </c>
      <c r="N13" s="47"/>
    </row>
    <row r="14" spans="1:14" ht="24" customHeight="1">
      <c r="A14" s="8">
        <v>12</v>
      </c>
      <c r="B14" s="20" t="s">
        <v>26</v>
      </c>
      <c r="C14" s="10">
        <v>1898</v>
      </c>
      <c r="D14" s="10">
        <f t="shared" si="1"/>
        <v>11388</v>
      </c>
      <c r="E14" s="22">
        <v>3694</v>
      </c>
      <c r="F14" s="14"/>
      <c r="G14" s="22">
        <v>3694</v>
      </c>
      <c r="H14" s="15">
        <f t="shared" si="0"/>
        <v>0.3243765367053038</v>
      </c>
      <c r="I14" s="14">
        <v>3694</v>
      </c>
      <c r="J14" s="41"/>
      <c r="K14" s="52"/>
      <c r="L14" s="50"/>
      <c r="M14" s="43"/>
      <c r="N14" s="47"/>
    </row>
    <row r="15" spans="1:14" ht="24" customHeight="1">
      <c r="A15" s="8">
        <v>13</v>
      </c>
      <c r="B15" s="20" t="s">
        <v>27</v>
      </c>
      <c r="C15" s="10">
        <v>2320</v>
      </c>
      <c r="D15" s="10">
        <f t="shared" si="1"/>
        <v>13920</v>
      </c>
      <c r="E15" s="23">
        <v>6850</v>
      </c>
      <c r="F15" s="21"/>
      <c r="G15" s="23">
        <v>6850</v>
      </c>
      <c r="H15" s="18">
        <f t="shared" si="0"/>
        <v>0.4920977011494253</v>
      </c>
      <c r="I15" s="21"/>
      <c r="J15" s="48"/>
      <c r="K15" s="53"/>
      <c r="L15" s="50">
        <v>6850</v>
      </c>
      <c r="M15" s="45"/>
      <c r="N15" s="47"/>
    </row>
    <row r="16" spans="1:14" ht="52.5" customHeight="1">
      <c r="A16" s="24" t="s">
        <v>28</v>
      </c>
      <c r="B16" s="25"/>
      <c r="C16" s="8">
        <f>SUM(C3:C15)</f>
        <v>24708.760000000002</v>
      </c>
      <c r="D16" s="8">
        <f>SUM(D3:D15)</f>
        <v>148252.56</v>
      </c>
      <c r="E16" s="26">
        <f>SUM(E3:E15)</f>
        <v>92911</v>
      </c>
      <c r="F16" s="17">
        <f>SUM(F3:F15)</f>
        <v>13099</v>
      </c>
      <c r="G16" s="27">
        <f>SUM(G3:G15)</f>
        <v>132690</v>
      </c>
      <c r="H16" s="28">
        <f t="shared" si="0"/>
        <v>0.8950267030802032</v>
      </c>
      <c r="I16" s="17">
        <f>SUM(I3:I15)</f>
        <v>11229</v>
      </c>
      <c r="J16" s="12"/>
      <c r="K16" s="12"/>
      <c r="L16" s="37">
        <f>SUM(L3:L15)</f>
        <v>94781</v>
      </c>
      <c r="M16" s="37"/>
      <c r="N16" s="47"/>
    </row>
    <row r="17" spans="1:14" ht="90.75" customHeight="1">
      <c r="A17" s="29" t="s">
        <v>46</v>
      </c>
      <c r="B17" s="30"/>
      <c r="C17" s="30"/>
      <c r="D17" s="30"/>
      <c r="E17" s="30"/>
      <c r="F17" s="30"/>
      <c r="G17" s="30"/>
      <c r="H17" s="30"/>
      <c r="I17" s="54"/>
      <c r="J17" s="30"/>
      <c r="K17" s="30"/>
      <c r="L17" s="30"/>
      <c r="M17" s="30"/>
      <c r="N17" s="30"/>
    </row>
  </sheetData>
  <sheetProtection/>
  <mergeCells count="16">
    <mergeCell ref="A1:N1"/>
    <mergeCell ref="J2:K2"/>
    <mergeCell ref="A16:B16"/>
    <mergeCell ref="A17:N17"/>
    <mergeCell ref="J3:J6"/>
    <mergeCell ref="J7:J9"/>
    <mergeCell ref="J10:J12"/>
    <mergeCell ref="J13:J15"/>
    <mergeCell ref="K3:K6"/>
    <mergeCell ref="K7:K9"/>
    <mergeCell ref="K10:K12"/>
    <mergeCell ref="K13:K15"/>
    <mergeCell ref="M3:M6"/>
    <mergeCell ref="M7:M9"/>
    <mergeCell ref="M10:M12"/>
    <mergeCell ref="M13:M15"/>
  </mergeCells>
  <printOptions/>
  <pageMargins left="0.75" right="0.75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</dc:creator>
  <cp:keywords/>
  <dc:description/>
  <cp:lastModifiedBy>Acer</cp:lastModifiedBy>
  <cp:lastPrinted>2021-10-26T09:21:33Z</cp:lastPrinted>
  <dcterms:created xsi:type="dcterms:W3CDTF">2016-12-02T08:54:00Z</dcterms:created>
  <dcterms:modified xsi:type="dcterms:W3CDTF">2023-01-06T01:49:44Z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E24F7ACA5F7040509C4B24D8B88B6CB9</vt:lpwstr>
  </property>
</Properties>
</file>