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<sst xmlns="http://schemas.openxmlformats.org/spreadsheetml/2006/main" count="40" uniqueCount="37">
  <si>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投资估算审定表</t>
  </si>
  <si>
    <t>序号</t>
  </si>
  <si>
    <t>工程或费用名称</t>
  </si>
  <si>
    <t>合计（万元）</t>
  </si>
  <si>
    <t>占投资额（%）</t>
  </si>
  <si>
    <t>一</t>
  </si>
  <si>
    <t>工程直接费</t>
  </si>
  <si>
    <t>绿化工程</t>
  </si>
  <si>
    <t>土方工程</t>
  </si>
  <si>
    <t>灌溉工程</t>
  </si>
  <si>
    <t>二</t>
  </si>
  <si>
    <t>工程建设其它费</t>
  </si>
  <si>
    <t>项目建设管理费</t>
  </si>
  <si>
    <t>工程直接费*1.8％</t>
  </si>
  <si>
    <t>工程测量费</t>
  </si>
  <si>
    <t>市场价</t>
  </si>
  <si>
    <t>可研编制费</t>
  </si>
  <si>
    <t>工程直接费*0.3％</t>
  </si>
  <si>
    <t>工程设计费</t>
  </si>
  <si>
    <t>工程直接费*2.6％</t>
  </si>
  <si>
    <t>施工图纸审查费</t>
  </si>
  <si>
    <t>工程设计费*7％</t>
  </si>
  <si>
    <t>工程监理费</t>
  </si>
  <si>
    <t>工程直接费*1.5％</t>
  </si>
  <si>
    <t>清单及招标控制价编制费</t>
  </si>
  <si>
    <t>工程直接费*0.5％</t>
  </si>
  <si>
    <t>清单及招标控制价审核费</t>
  </si>
  <si>
    <t>工程直接费*0.2％</t>
  </si>
  <si>
    <t>竣工结算审核费</t>
  </si>
  <si>
    <t>招标代理服务费</t>
  </si>
  <si>
    <t>财务决算审核费</t>
  </si>
  <si>
    <t>工程直接费*0.8％</t>
  </si>
  <si>
    <t>全过程跟踪审计费</t>
  </si>
  <si>
    <t>三</t>
  </si>
  <si>
    <t>基本预备费</t>
  </si>
  <si>
    <t>(工程直接费+建设其他费）*5%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</si>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</sst>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30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等线"/>
      <family val="0"/>
    </font>
    <font>
      <sz val="9"/>
      <color theme="1"/>
      <name val="Calibri"/>
      <family val="0"/>
    </font>
    <font>
      <sz val="12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4" fillId="19" borderId="0" xfId="0" applyFont="1" applyFill="1" applyBorder="1" applyAlignment="1">
      <alignment horizontal="center" vertical="center" wrapText="1"/>
    </xf>
    <xf numFmtId="177" fontId="4" fillId="19" borderId="0" xfId="0" applyNumberFormat="1" applyFont="1" applyFill="1" applyBorder="1" applyAlignment="1">
      <alignment horizontal="center" vertical="center" wrapText="1"/>
    </xf>
    <xf numFmtId="10" fontId="4" fillId="19" borderId="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54" zoomScaleNormal="54" workbookViewId="0" topLeftCell="A1">
      <selection activeCell="A1" sqref="A1:E1"/>
    </sheetView>
  </sheetViews>
  <sheetFormatPr defaultColWidth="9.00390625" defaultRowHeight="14.25"/>
  <cols>
    <col min="1" max="1" width="14.375" style="0" customWidth="1"/>
    <col min="2" max="2" width="50.00390625" style="0" customWidth="1"/>
    <col min="3" max="3" width="42.625" style="0" customWidth="1"/>
    <col min="4" max="4" width="24.125" style="3" customWidth="1"/>
    <col min="5" max="5" width="35.125" style="0" customWidth="1"/>
    <col min="13" max="13" width="22.25390625" style="0" bestFit="1" customWidth="1"/>
  </cols>
  <sheetData>
    <row r="1" spans="1:5" ht="63" customHeight="1">
      <c r="A1" s="4" t="s">
        <v>0</v>
      </c>
      <c r="B1" s="4"/>
      <c r="C1" s="4"/>
      <c r="D1" s="5"/>
      <c r="E1" s="6"/>
    </row>
    <row r="2" spans="1:5" s="1" customFormat="1" ht="79.5" customHeight="1">
      <c r="A2" s="7" t="s">
        <v>1</v>
      </c>
      <c r="B2" s="7" t="s">
        <v>2</v>
      </c>
      <c r="C2" s="7"/>
      <c r="D2" s="8" t="s">
        <v>3</v>
      </c>
      <c r="E2" s="9" t="s">
        <v>4</v>
      </c>
    </row>
    <row r="3" spans="1:5" s="1" customFormat="1" ht="60.75" customHeight="1">
      <c r="A3" s="7" t="s">
        <v>5</v>
      </c>
      <c r="B3" s="7" t="s">
        <v>6</v>
      </c>
      <c r="C3" s="7"/>
      <c r="D3" s="8">
        <f>D4+D5+D6</f>
        <v>3870.8280809999997</v>
      </c>
      <c r="E3" s="9">
        <f>D3/D21</f>
        <v>0.8709586176011314</v>
      </c>
    </row>
    <row r="4" spans="1:5" s="2" customFormat="1" ht="69.75" customHeight="1">
      <c r="A4" s="10">
        <v>1</v>
      </c>
      <c r="B4" s="10" t="s">
        <v>7</v>
      </c>
      <c r="C4" s="10"/>
      <c r="D4" s="11">
        <f>27982143.68/10000</f>
        <v>2798.214368</v>
      </c>
      <c r="E4" s="12"/>
    </row>
    <row r="5" spans="1:5" s="1" customFormat="1" ht="69.75" customHeight="1">
      <c r="A5" s="10">
        <v>3</v>
      </c>
      <c r="B5" s="13" t="s">
        <v>8</v>
      </c>
      <c r="C5" s="14"/>
      <c r="D5" s="11">
        <f>5983032.74/10000</f>
        <v>598.303274</v>
      </c>
      <c r="E5" s="12"/>
    </row>
    <row r="6" spans="1:5" s="1" customFormat="1" ht="69.75" customHeight="1">
      <c r="A6" s="10">
        <v>4</v>
      </c>
      <c r="B6" s="13" t="s">
        <v>9</v>
      </c>
      <c r="C6" s="14"/>
      <c r="D6" s="11">
        <f>4743104.39/10000</f>
        <v>474.310439</v>
      </c>
      <c r="E6" s="12"/>
    </row>
    <row r="7" spans="1:5" s="1" customFormat="1" ht="60.75" customHeight="1">
      <c r="A7" s="7" t="s">
        <v>10</v>
      </c>
      <c r="B7" s="15" t="s">
        <v>11</v>
      </c>
      <c r="C7" s="16"/>
      <c r="D7" s="8">
        <f>SUM(D8:D19)</f>
        <v>361.86777823541996</v>
      </c>
      <c r="E7" s="9">
        <f>D7/D21</f>
        <v>0.08142233477982101</v>
      </c>
    </row>
    <row r="8" spans="1:5" s="2" customFormat="1" ht="60.75" customHeight="1">
      <c r="A8" s="10">
        <v>1</v>
      </c>
      <c r="B8" s="13" t="s">
        <v>12</v>
      </c>
      <c r="C8" s="10" t="s">
        <v>13</v>
      </c>
      <c r="D8" s="11">
        <f>D3*0.018</f>
        <v>69.67490545799998</v>
      </c>
      <c r="E8" s="10"/>
    </row>
    <row r="9" spans="1:5" s="1" customFormat="1" ht="60.75" customHeight="1">
      <c r="A9" s="10">
        <v>2</v>
      </c>
      <c r="B9" s="13" t="s">
        <v>14</v>
      </c>
      <c r="C9" s="10" t="s">
        <v>15</v>
      </c>
      <c r="D9" s="11">
        <v>14.19</v>
      </c>
      <c r="E9" s="10"/>
    </row>
    <row r="10" spans="1:5" s="1" customFormat="1" ht="60.75" customHeight="1">
      <c r="A10" s="10">
        <v>3</v>
      </c>
      <c r="B10" s="13" t="s">
        <v>16</v>
      </c>
      <c r="C10" s="10" t="s">
        <v>17</v>
      </c>
      <c r="D10" s="11">
        <f>D3*0.003</f>
        <v>11.612484242999999</v>
      </c>
      <c r="E10" s="10"/>
    </row>
    <row r="11" spans="1:5" s="2" customFormat="1" ht="60.75" customHeight="1">
      <c r="A11" s="10">
        <v>4</v>
      </c>
      <c r="B11" s="13" t="s">
        <v>18</v>
      </c>
      <c r="C11" s="10" t="s">
        <v>19</v>
      </c>
      <c r="D11" s="11">
        <f>D3*0.026</f>
        <v>100.64153010599999</v>
      </c>
      <c r="E11" s="10"/>
    </row>
    <row r="12" spans="1:5" s="1" customFormat="1" ht="60.75" customHeight="1">
      <c r="A12" s="10">
        <v>5</v>
      </c>
      <c r="B12" s="13" t="s">
        <v>20</v>
      </c>
      <c r="C12" s="10" t="s">
        <v>21</v>
      </c>
      <c r="D12" s="11">
        <f>D11*0.07</f>
        <v>7.04490710742</v>
      </c>
      <c r="E12" s="10"/>
    </row>
    <row r="13" spans="1:5" s="1" customFormat="1" ht="60.75" customHeight="1">
      <c r="A13" s="10">
        <v>6</v>
      </c>
      <c r="B13" s="13" t="s">
        <v>22</v>
      </c>
      <c r="C13" s="10" t="s">
        <v>23</v>
      </c>
      <c r="D13" s="11">
        <f>D3*0.015</f>
        <v>58.06242121499999</v>
      </c>
      <c r="E13" s="9"/>
    </row>
    <row r="14" spans="1:5" s="1" customFormat="1" ht="60.75" customHeight="1">
      <c r="A14" s="10">
        <v>7</v>
      </c>
      <c r="B14" s="13" t="s">
        <v>24</v>
      </c>
      <c r="C14" s="10" t="s">
        <v>25</v>
      </c>
      <c r="D14" s="11">
        <f>D3*0.005</f>
        <v>19.354140405</v>
      </c>
      <c r="E14" s="9"/>
    </row>
    <row r="15" spans="1:5" s="1" customFormat="1" ht="60.75" customHeight="1">
      <c r="A15" s="10">
        <v>8</v>
      </c>
      <c r="B15" s="13" t="s">
        <v>26</v>
      </c>
      <c r="C15" s="7" t="s">
        <v>27</v>
      </c>
      <c r="D15" s="11">
        <f>D3*0.002</f>
        <v>7.741656161999999</v>
      </c>
      <c r="E15" s="9"/>
    </row>
    <row r="16" spans="1:5" s="1" customFormat="1" ht="60.75" customHeight="1">
      <c r="A16" s="10">
        <v>9</v>
      </c>
      <c r="B16" s="13" t="s">
        <v>28</v>
      </c>
      <c r="C16" s="7" t="s">
        <v>17</v>
      </c>
      <c r="D16" s="11">
        <f>D3*0.003</f>
        <v>11.612484242999999</v>
      </c>
      <c r="E16" s="9"/>
    </row>
    <row r="17" spans="1:5" s="1" customFormat="1" ht="60.75" customHeight="1">
      <c r="A17" s="10">
        <v>10</v>
      </c>
      <c r="B17" s="13" t="s">
        <v>29</v>
      </c>
      <c r="C17" s="7" t="s">
        <v>17</v>
      </c>
      <c r="D17" s="11">
        <f>D3*0.003</f>
        <v>11.612484242999999</v>
      </c>
      <c r="E17" s="9"/>
    </row>
    <row r="18" spans="1:5" s="1" customFormat="1" ht="60.75" customHeight="1">
      <c r="A18" s="10">
        <v>11</v>
      </c>
      <c r="B18" s="13" t="s">
        <v>30</v>
      </c>
      <c r="C18" s="7" t="s">
        <v>31</v>
      </c>
      <c r="D18" s="11">
        <f>D3*0.008</f>
        <v>30.966624647999996</v>
      </c>
      <c r="E18" s="9"/>
    </row>
    <row r="19" spans="1:5" s="1" customFormat="1" ht="60.75" customHeight="1">
      <c r="A19" s="10">
        <v>12</v>
      </c>
      <c r="B19" s="17" t="s">
        <v>32</v>
      </c>
      <c r="C19" s="7" t="s">
        <v>25</v>
      </c>
      <c r="D19" s="11">
        <f>D3*0.005</f>
        <v>19.354140405</v>
      </c>
      <c r="E19" s="9"/>
    </row>
    <row r="20" spans="1:5" s="1" customFormat="1" ht="72" customHeight="1">
      <c r="A20" s="7" t="s">
        <v>33</v>
      </c>
      <c r="B20" s="7" t="s">
        <v>34</v>
      </c>
      <c r="C20" s="7" t="s">
        <v>35</v>
      </c>
      <c r="D20" s="8">
        <f>(D3+D7)*5%</f>
        <v>211.63479296177098</v>
      </c>
      <c r="E20" s="9">
        <f>D20/D21</f>
        <v>0.047619047619047616</v>
      </c>
    </row>
    <row r="21" spans="1:5" s="1" customFormat="1" ht="90" customHeight="1">
      <c r="A21" s="7"/>
      <c r="B21" s="7" t="s">
        <v>36</v>
      </c>
      <c r="C21" s="7"/>
      <c r="D21" s="8">
        <f>D3+D7+D20</f>
        <v>4444.330652197191</v>
      </c>
      <c r="E21" s="9">
        <v>1</v>
      </c>
    </row>
    <row r="29" ht="15.75">
      <c r="E29" s="18"/>
    </row>
  </sheetData>
  <sheetProtection/>
  <mergeCells count="7">
    <mergeCell ref="A1:E1"/>
    <mergeCell ref="B2:C2"/>
    <mergeCell ref="B3:C3"/>
    <mergeCell ref="B4:C4"/>
    <mergeCell ref="B5:C5"/>
    <mergeCell ref="B6:C6"/>
    <mergeCell ref="B7:C7"/>
  </mergeCells>
  <printOptions/>
  <pageMargins left="0.75" right="0.4722222222222222" top="0.5506944444444445" bottom="0.275" header="0.3541666666666667" footer="0.2361111111111111"/>
  <pageSetup fitToHeight="0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2022-06-09T02:59:15Z</cp:lastPrinted>
  <dcterms:created xsi:type="dcterms:W3CDTF">1996-12-17T01:32:42Z</dcterms:created>
  <dcterms:modified xsi:type="dcterms:W3CDTF">2022-09-29T08:21:23Z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14</vt:lpwstr>
  </property>
  <property fmtid="{D5CDD505-2E9C-101B-9397-08002B2CF9AE}" pid="5" name="I">
    <vt:lpwstr>5A7303EB4708469FB994A7E74DC1C7A3</vt:lpwstr>
  </property>
</Properties>
</file>