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3" firstSheet="1" activeTab="2"/>
  </bookViews>
  <sheets>
    <sheet name="总概算表 " sheetId="1" state="hidden" r:id="rId1"/>
    <sheet name="汇总表" sheetId="2" r:id="rId2"/>
    <sheet name="概算表" sheetId="3" r:id="rId3"/>
  </sheets>
  <definedNames>
    <definedName name="_xlnm.Print_Titles" localSheetId="2">'概算表'!$1:$4</definedName>
  </definedNames>
  <calcPr fullCalcOnLoad="1"/>
</workbook>
</file>

<file path=xl/sharedStrings.xml><?xml version="1.0" encoding="utf-8"?>
<sst xmlns="http://schemas.openxmlformats.org/spreadsheetml/2006/main" count="87" uniqueCount="60">
  <si>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</si>
  <si>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</si>
  <si>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</si>
  <si>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</si>
  <si>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</si>
  <si>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</si>
  <si>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</si>
  <si>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</si>
  <si>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</si>
  <si>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</si>
  <si>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</si>
  <si>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</si>
  <si>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</si>
  <si>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</si>
  <si>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</si>
  <si>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</si>
  <si>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</si>
  <si>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</si>
  <si>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</si>
  <si>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</si>
  <si>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</si>
  <si>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</si>
  <si>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</si>
  <si>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r>
      <t xml:space="preserve">              </t>
    </r>
    <r>
      <rPr>
        <sz val="12"/>
        <rFont val="宋体"/>
        <family val="0"/>
      </rPr>
      <t>概算价值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（万元）</t>
    </r>
  </si>
  <si>
    <r>
      <t>占投资额(</t>
    </r>
    <r>
      <rPr>
        <sz val="12"/>
        <rFont val="Times New Roman"/>
        <family val="1"/>
      </rPr>
      <t>%)</t>
    </r>
  </si>
  <si>
    <t>建筑安装工程</t>
  </si>
  <si>
    <t>建筑安装工程费</t>
  </si>
  <si>
    <t>土地使用及拆迁补偿费</t>
  </si>
  <si>
    <t>三</t>
  </si>
  <si>
    <t>工程建设其他费</t>
  </si>
  <si>
    <t>四</t>
  </si>
  <si>
    <t>预备费</t>
  </si>
  <si>
    <t>总投资</t>
  </si>
  <si>
    <t>工程审定概算表</t>
  </si>
  <si>
    <t>项目名称：平罗县崇岗镇工业园区中耀北路K0+000~K2+293.405段（道路环境整治工程）</t>
  </si>
  <si>
    <t>概算价值（万元）</t>
  </si>
  <si>
    <t>技术经济指标（元）</t>
  </si>
  <si>
    <t>占投
资额    （%）</t>
  </si>
  <si>
    <t>单位</t>
  </si>
  <si>
    <t>数量</t>
  </si>
  <si>
    <t>单位价值</t>
  </si>
  <si>
    <t>第一部分 建筑安装工程费</t>
  </si>
  <si>
    <t>公路公里</t>
  </si>
  <si>
    <t>临时工程</t>
  </si>
  <si>
    <t>路基工程</t>
  </si>
  <si>
    <t>km</t>
  </si>
  <si>
    <t>路面工程</t>
  </si>
  <si>
    <t>交通工程及沿线设施</t>
  </si>
  <si>
    <t>专项费用</t>
  </si>
  <si>
    <t>第二部分 土地使用及拆迁补偿费</t>
  </si>
  <si>
    <t>第三部分 工程建设其他费</t>
  </si>
  <si>
    <t>建设项目管理费</t>
  </si>
  <si>
    <t>建设单位管理费</t>
  </si>
  <si>
    <t>万元</t>
  </si>
  <si>
    <t>工程监理费</t>
  </si>
  <si>
    <t>竣工验收试验检测费</t>
  </si>
  <si>
    <t>设计文件审查费</t>
  </si>
  <si>
    <t>建设项目前期工作费</t>
  </si>
  <si>
    <t>工程保险费</t>
  </si>
  <si>
    <t>第四部分 预备费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</si>
</sst>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0"/>
    <numFmt numFmtId="180" formatCode="0.000_ "/>
    <numFmt numFmtId="181" formatCode="0_);[Red]\(0\)"/>
    <numFmt numFmtId="182" formatCode="0_ "/>
    <numFmt numFmtId="183" formatCode="0.000%"/>
    <numFmt numFmtId="184" formatCode="0.0"/>
    <numFmt numFmtId="185" formatCode="0.00;[Red]0.00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63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2" borderId="0" xfId="63" applyFont="1" applyFill="1" applyBorder="1" applyAlignment="1">
      <alignment horizontal="center" vertical="center" wrapText="1"/>
      <protection/>
    </xf>
    <xf numFmtId="0" fontId="4" fillId="2" borderId="0" xfId="63" applyFont="1" applyFill="1" applyBorder="1" applyAlignment="1">
      <alignment horizontal="center" vertical="center" wrapText="1"/>
      <protection/>
    </xf>
    <xf numFmtId="0" fontId="1" fillId="2" borderId="9" xfId="63" applyFont="1" applyFill="1" applyBorder="1" applyAlignment="1">
      <alignment horizontal="left" vertical="center" wrapText="1"/>
      <protection/>
    </xf>
    <xf numFmtId="0" fontId="1" fillId="2" borderId="10" xfId="63" applyFont="1" applyFill="1" applyBorder="1" applyAlignment="1">
      <alignment horizontal="center" vertical="center" wrapText="1"/>
      <protection/>
    </xf>
    <xf numFmtId="0" fontId="1" fillId="2" borderId="10" xfId="63" applyFont="1" applyFill="1" applyBorder="1" applyAlignment="1">
      <alignment horizontal="center" vertical="center"/>
      <protection/>
    </xf>
    <xf numFmtId="0" fontId="1" fillId="2" borderId="10" xfId="63" applyFont="1" applyFill="1" applyBorder="1" applyAlignment="1">
      <alignment horizontal="left" vertical="center" wrapText="1"/>
      <protection/>
    </xf>
    <xf numFmtId="176" fontId="1" fillId="2" borderId="10" xfId="63" applyNumberFormat="1" applyFont="1" applyFill="1" applyBorder="1" applyAlignment="1">
      <alignment horizontal="center" vertical="center"/>
      <protection/>
    </xf>
    <xf numFmtId="177" fontId="1" fillId="2" borderId="10" xfId="63" applyNumberFormat="1" applyFont="1" applyFill="1" applyBorder="1" applyAlignment="1">
      <alignment horizontal="center" vertical="center"/>
      <protection/>
    </xf>
    <xf numFmtId="0" fontId="1" fillId="2" borderId="11" xfId="63" applyFont="1" applyFill="1" applyBorder="1" applyAlignment="1">
      <alignment horizontal="left" vertical="center" wrapText="1"/>
      <protection/>
    </xf>
    <xf numFmtId="176" fontId="1" fillId="2" borderId="11" xfId="63" applyNumberFormat="1" applyFont="1" applyFill="1" applyBorder="1" applyAlignment="1">
      <alignment horizontal="center" vertical="center"/>
      <protection/>
    </xf>
    <xf numFmtId="0" fontId="1" fillId="19" borderId="11" xfId="66" applyFont="1" applyFill="1" applyBorder="1" applyAlignment="1">
      <alignment horizontal="left" vertical="center" wrapText="1"/>
      <protection/>
    </xf>
    <xf numFmtId="178" fontId="1" fillId="19" borderId="11" xfId="66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center" vertical="center" wrapText="1"/>
      <protection/>
    </xf>
    <xf numFmtId="179" fontId="1" fillId="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left" vertical="center" wrapText="1"/>
      <protection/>
    </xf>
    <xf numFmtId="0" fontId="1" fillId="19" borderId="11" xfId="66" applyFont="1" applyFill="1" applyBorder="1" applyAlignment="1">
      <alignment horizontal="center" vertical="center" wrapText="1"/>
      <protection/>
    </xf>
    <xf numFmtId="180" fontId="1" fillId="2" borderId="10" xfId="63" applyNumberFormat="1" applyFont="1" applyFill="1" applyBorder="1" applyAlignment="1">
      <alignment horizontal="center" vertical="center"/>
      <protection/>
    </xf>
    <xf numFmtId="0" fontId="1" fillId="2" borderId="10" xfId="63" applyFont="1" applyFill="1" applyBorder="1" applyAlignment="1">
      <alignment horizontal="left" vertical="center"/>
      <protection/>
    </xf>
    <xf numFmtId="2" fontId="1" fillId="2" borderId="10" xfId="63" applyNumberFormat="1" applyFont="1" applyFill="1" applyBorder="1" applyAlignment="1">
      <alignment horizontal="center" vertical="center"/>
      <protection/>
    </xf>
    <xf numFmtId="178" fontId="1" fillId="2" borderId="10" xfId="63" applyNumberFormat="1" applyFont="1" applyFill="1" applyBorder="1" applyAlignment="1">
      <alignment horizontal="center" vertical="center"/>
      <protection/>
    </xf>
    <xf numFmtId="0" fontId="5" fillId="2" borderId="12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2" fontId="1" fillId="2" borderId="10" xfId="63" applyNumberFormat="1" applyFont="1" applyFill="1" applyBorder="1" applyAlignment="1">
      <alignment horizontal="left" vertical="center"/>
      <protection/>
    </xf>
    <xf numFmtId="0" fontId="1" fillId="2" borderId="13" xfId="63" applyFont="1" applyFill="1" applyBorder="1" applyAlignment="1">
      <alignment horizontal="center" vertical="center"/>
      <protection/>
    </xf>
    <xf numFmtId="0" fontId="1" fillId="2" borderId="14" xfId="63" applyFont="1" applyFill="1" applyBorder="1" applyAlignment="1">
      <alignment horizontal="center" vertical="center"/>
      <protection/>
    </xf>
    <xf numFmtId="0" fontId="1" fillId="2" borderId="0" xfId="63" applyFont="1" applyFill="1" applyAlignment="1">
      <alignment horizontal="center" vertical="center" wrapText="1"/>
      <protection/>
    </xf>
    <xf numFmtId="0" fontId="1" fillId="2" borderId="15" xfId="63" applyFont="1" applyFill="1" applyBorder="1" applyAlignment="1">
      <alignment horizontal="center" vertical="center" wrapText="1"/>
      <protection/>
    </xf>
    <xf numFmtId="0" fontId="1" fillId="2" borderId="16" xfId="63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2" fontId="1" fillId="2" borderId="10" xfId="63" applyNumberFormat="1" applyFont="1" applyFill="1" applyBorder="1" applyAlignment="1">
      <alignment horizontal="center" vertical="center"/>
      <protection/>
    </xf>
    <xf numFmtId="10" fontId="1" fillId="2" borderId="10" xfId="63" applyNumberFormat="1" applyFont="1" applyFill="1" applyBorder="1" applyAlignment="1">
      <alignment horizontal="center" vertical="center"/>
      <protection/>
    </xf>
    <xf numFmtId="178" fontId="1" fillId="2" borderId="10" xfId="63" applyNumberFormat="1" applyFont="1" applyFill="1" applyBorder="1" applyAlignment="1" applyProtection="1">
      <alignment horizontal="center" vertical="center"/>
      <protection/>
    </xf>
    <xf numFmtId="181" fontId="1" fillId="2" borderId="10" xfId="63" applyNumberFormat="1" applyFont="1" applyFill="1" applyBorder="1" applyAlignment="1">
      <alignment horizontal="center" vertical="center"/>
      <protection/>
    </xf>
    <xf numFmtId="183" fontId="1" fillId="2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10000吨高纯硅概算" xfId="64"/>
    <cellStyle name="常规_GYWSH" xfId="65"/>
    <cellStyle name="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C13" sqref="C13"/>
    </sheetView>
  </sheetViews>
  <sheetFormatPr defaultColWidth="8.75390625" defaultRowHeight="14.25"/>
  <cols>
    <col min="1" max="1" width="4.125" style="70" customWidth="1"/>
    <col min="2" max="2" width="24.50390625" style="71" customWidth="1"/>
    <col min="3" max="3" width="9.875" style="71" customWidth="1"/>
    <col min="4" max="4" width="9.25390625" style="71" customWidth="1"/>
    <col min="5" max="5" width="8.625" style="71" customWidth="1"/>
    <col min="6" max="6" width="9.625" style="71" customWidth="1"/>
    <col min="7" max="7" width="14.50390625" style="71" customWidth="1"/>
    <col min="8" max="8" width="6.375" style="71" customWidth="1"/>
    <col min="9" max="9" width="9.50390625" style="71" customWidth="1"/>
    <col min="10" max="10" width="6.375" style="71" customWidth="1"/>
    <col min="11" max="11" width="5.375" style="71" customWidth="1"/>
    <col min="12" max="12" width="18.25390625" style="71" customWidth="1"/>
    <col min="13" max="15" width="9.00390625" style="71" bestFit="1" customWidth="1"/>
    <col min="16" max="16" width="7.625" style="71" customWidth="1"/>
    <col min="17" max="17" width="5.625" style="71" customWidth="1"/>
    <col min="18" max="18" width="9.00390625" style="71" bestFit="1" customWidth="1"/>
    <col min="19" max="19" width="9.25390625" style="71" customWidth="1"/>
    <col min="20" max="20" width="4.25390625" style="71" customWidth="1"/>
    <col min="21" max="32" width="9.00390625" style="71" bestFit="1" customWidth="1"/>
    <col min="33" max="16384" width="8.75390625" style="71" customWidth="1"/>
  </cols>
  <sheetData>
    <row r="1" spans="1:20" ht="65.25" customHeight="1">
      <c r="A1" s="72" t="s">
        <v>0</v>
      </c>
      <c r="B1" s="72"/>
      <c r="C1" s="72"/>
      <c r="D1" s="72"/>
      <c r="E1" s="72"/>
      <c r="F1" s="72"/>
      <c r="G1" s="72"/>
      <c r="H1" s="72"/>
      <c r="I1" s="70"/>
      <c r="J1" s="7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30.75" customHeight="1">
      <c r="A2" s="73">
        <f>'概算表'!A2</f>
        <v>0</v>
      </c>
      <c r="B2" s="73"/>
      <c r="C2" s="73"/>
      <c r="D2" s="73"/>
      <c r="E2" s="73"/>
      <c r="F2" s="73"/>
      <c r="G2" s="73"/>
      <c r="H2" s="73"/>
      <c r="I2" s="70"/>
      <c r="J2" s="70"/>
      <c r="K2" s="90"/>
      <c r="L2" s="91"/>
      <c r="M2" s="91"/>
      <c r="N2" s="91"/>
      <c r="O2" s="91"/>
      <c r="P2" s="91"/>
      <c r="Q2" s="91"/>
      <c r="R2" s="91"/>
      <c r="S2" s="91"/>
      <c r="T2" s="91"/>
    </row>
    <row r="3" spans="1:20" ht="30" customHeight="1">
      <c r="A3" s="74" t="s">
        <v>1</v>
      </c>
      <c r="B3" s="75" t="s">
        <v>2</v>
      </c>
      <c r="C3" s="74" t="s">
        <v>3</v>
      </c>
      <c r="D3" s="74"/>
      <c r="E3" s="74"/>
      <c r="F3" s="74"/>
      <c r="G3" s="74"/>
      <c r="H3" s="76" t="s">
        <v>4</v>
      </c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30" customHeight="1">
      <c r="A4" s="75"/>
      <c r="B4" s="75"/>
      <c r="C4" s="77" t="s">
        <v>5</v>
      </c>
      <c r="D4" s="77" t="s">
        <v>6</v>
      </c>
      <c r="E4" s="77" t="s">
        <v>7</v>
      </c>
      <c r="F4" s="77" t="s">
        <v>8</v>
      </c>
      <c r="G4" s="78" t="s">
        <v>9</v>
      </c>
      <c r="H4" s="76"/>
      <c r="I4" s="70"/>
      <c r="J4" s="7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5" customFormat="1" ht="27.75" customHeight="1">
      <c r="A5" s="79" t="s">
        <v>10</v>
      </c>
      <c r="B5" s="80" t="s">
        <v>11</v>
      </c>
      <c r="C5" s="81" t="e">
        <f>SUM(C6:C7)</f>
        <v>#REF!</v>
      </c>
      <c r="D5" s="81"/>
      <c r="E5" s="81"/>
      <c r="F5" s="81"/>
      <c r="G5" s="81" t="e">
        <f>C5+D5+E5+F5</f>
        <v>#REF!</v>
      </c>
      <c r="H5" s="82" t="e">
        <f>G5/G13*100</f>
        <v>#REF!</v>
      </c>
      <c r="I5" s="3"/>
      <c r="J5" s="3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s="5" customFormat="1" ht="27.75" customHeight="1">
      <c r="A6" s="77" t="s">
        <v>12</v>
      </c>
      <c r="B6" s="83" t="e">
        <f>概算表!#REF!</f>
        <v>#REF!</v>
      </c>
      <c r="C6" s="84" t="e">
        <f>概算表!#REF!</f>
        <v>#REF!</v>
      </c>
      <c r="D6" s="84"/>
      <c r="E6" s="84"/>
      <c r="F6" s="84"/>
      <c r="G6" s="84" t="e">
        <f>C6+D6+E6+F6</f>
        <v>#REF!</v>
      </c>
      <c r="H6" s="85"/>
      <c r="I6" s="3"/>
      <c r="J6" s="3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s="5" customFormat="1" ht="27.75" customHeight="1">
      <c r="A7" s="77" t="s">
        <v>13</v>
      </c>
      <c r="B7" s="83" t="e">
        <f>概算表!#REF!</f>
        <v>#REF!</v>
      </c>
      <c r="C7" s="84" t="e">
        <f>概算表!#REF!</f>
        <v>#REF!</v>
      </c>
      <c r="D7" s="84"/>
      <c r="E7" s="84"/>
      <c r="F7" s="84"/>
      <c r="G7" s="84" t="e">
        <f>C7+D7+E7+F7</f>
        <v>#REF!</v>
      </c>
      <c r="H7" s="85"/>
      <c r="I7" s="3"/>
      <c r="J7" s="3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s="5" customFormat="1" ht="27.75" customHeight="1">
      <c r="A8" s="21"/>
      <c r="B8" s="86"/>
      <c r="C8" s="87"/>
      <c r="D8" s="84"/>
      <c r="E8" s="84"/>
      <c r="F8" s="84"/>
      <c r="G8" s="84"/>
      <c r="H8" s="82"/>
      <c r="I8" s="3"/>
      <c r="J8" s="3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8" s="5" customFormat="1" ht="27.75" customHeight="1">
      <c r="A9" s="79" t="s">
        <v>14</v>
      </c>
      <c r="B9" s="88" t="s">
        <v>15</v>
      </c>
      <c r="C9" s="81"/>
      <c r="D9" s="81"/>
      <c r="E9" s="81"/>
      <c r="F9" s="81">
        <f>'概算表'!F10</f>
        <v>7.53</v>
      </c>
      <c r="G9" s="81">
        <f>F9</f>
        <v>7.53</v>
      </c>
      <c r="H9" s="82" t="e">
        <f>G9/G13*100</f>
        <v>#REF!</v>
      </c>
    </row>
    <row r="10" spans="1:8" s="5" customFormat="1" ht="27.75" customHeight="1">
      <c r="A10" s="79"/>
      <c r="B10" s="88"/>
      <c r="C10" s="81"/>
      <c r="D10" s="81"/>
      <c r="E10" s="81"/>
      <c r="F10" s="81"/>
      <c r="G10" s="81" t="s">
        <v>16</v>
      </c>
      <c r="H10" s="82"/>
    </row>
    <row r="11" spans="1:8" s="5" customFormat="1" ht="27.75" customHeight="1">
      <c r="A11" s="79" t="s">
        <v>17</v>
      </c>
      <c r="B11" s="88" t="s">
        <v>18</v>
      </c>
      <c r="C11" s="81"/>
      <c r="D11" s="81"/>
      <c r="E11" s="81"/>
      <c r="F11" s="81" t="e">
        <f>概算表!#REF!</f>
        <v>#REF!</v>
      </c>
      <c r="G11" s="81" t="e">
        <f>F11</f>
        <v>#REF!</v>
      </c>
      <c r="H11" s="82" t="e">
        <f>G11/G13*100</f>
        <v>#REF!</v>
      </c>
    </row>
    <row r="12" spans="1:8" s="5" customFormat="1" ht="27.75" customHeight="1">
      <c r="A12" s="79"/>
      <c r="B12" s="88"/>
      <c r="C12" s="81"/>
      <c r="D12" s="81"/>
      <c r="E12" s="81"/>
      <c r="F12" s="81"/>
      <c r="G12" s="81"/>
      <c r="H12" s="82"/>
    </row>
    <row r="13" spans="1:8" s="5" customFormat="1" ht="27.75" customHeight="1">
      <c r="A13" s="79"/>
      <c r="B13" s="79" t="s">
        <v>19</v>
      </c>
      <c r="C13" s="81" t="e">
        <f>C5</f>
        <v>#REF!</v>
      </c>
      <c r="D13" s="81">
        <f>D5</f>
        <v>0</v>
      </c>
      <c r="E13" s="81">
        <f>E5</f>
        <v>0</v>
      </c>
      <c r="F13" s="81" t="e">
        <f>SUM(F9:F12)</f>
        <v>#REF!</v>
      </c>
      <c r="G13" s="81" t="e">
        <f>SUM(C13:F13)</f>
        <v>#REF!</v>
      </c>
      <c r="H13" s="89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5">
      <selection activeCell="I17" sqref="I17"/>
    </sheetView>
  </sheetViews>
  <sheetFormatPr defaultColWidth="6.50390625" defaultRowHeight="14.25"/>
  <cols>
    <col min="1" max="1" width="6.00390625" style="43" customWidth="1"/>
    <col min="2" max="2" width="19.00390625" style="43" customWidth="1"/>
    <col min="3" max="3" width="12.875" style="43" customWidth="1"/>
    <col min="4" max="4" width="10.75390625" style="43" customWidth="1"/>
    <col min="5" max="5" width="11.25390625" style="43" customWidth="1"/>
    <col min="6" max="6" width="11.875" style="43" customWidth="1"/>
    <col min="7" max="7" width="9.25390625" style="43" customWidth="1"/>
    <col min="8" max="9" width="6.50390625" style="43" customWidth="1"/>
    <col min="10" max="10" width="10.375" style="43" bestFit="1" customWidth="1"/>
    <col min="11" max="16384" width="6.50390625" style="43" customWidth="1"/>
  </cols>
  <sheetData>
    <row r="1" spans="1:7" s="43" customFormat="1" ht="38.25" customHeight="1">
      <c r="A1" s="44" t="s">
        <v>20</v>
      </c>
      <c r="B1" s="45"/>
      <c r="C1" s="45"/>
      <c r="D1" s="45"/>
      <c r="E1" s="45"/>
      <c r="F1" s="45"/>
      <c r="G1" s="45"/>
    </row>
    <row r="2" spans="1:7" s="43" customFormat="1" ht="30.75" customHeight="1">
      <c r="A2" s="46" t="str">
        <f>'概算表'!A3</f>
        <v>项目名称：平罗县崇岗镇工业园区中耀北路K0+000~K2+293.405段（道路环境整治工程）</v>
      </c>
      <c r="B2" s="46"/>
      <c r="C2" s="46"/>
      <c r="D2" s="46"/>
      <c r="E2" s="46"/>
      <c r="F2" s="46"/>
      <c r="G2" s="46"/>
    </row>
    <row r="3" spans="1:7" s="43" customFormat="1" ht="24" customHeight="1">
      <c r="A3" s="47" t="s">
        <v>21</v>
      </c>
      <c r="B3" s="48" t="s">
        <v>22</v>
      </c>
      <c r="C3" s="49" t="s">
        <v>23</v>
      </c>
      <c r="D3" s="50"/>
      <c r="E3" s="50"/>
      <c r="F3" s="51"/>
      <c r="G3" s="47" t="s">
        <v>24</v>
      </c>
    </row>
    <row r="4" spans="1:7" s="43" customFormat="1" ht="30" customHeight="1">
      <c r="A4" s="52"/>
      <c r="B4" s="52"/>
      <c r="C4" s="53" t="s">
        <v>25</v>
      </c>
      <c r="D4" s="53" t="s">
        <v>6</v>
      </c>
      <c r="E4" s="53" t="s">
        <v>8</v>
      </c>
      <c r="F4" s="54" t="s">
        <v>9</v>
      </c>
      <c r="G4" s="52"/>
    </row>
    <row r="5" spans="1:8" s="43" customFormat="1" ht="30" customHeight="1">
      <c r="A5" s="53" t="s">
        <v>12</v>
      </c>
      <c r="B5" s="55" t="s">
        <v>26</v>
      </c>
      <c r="C5" s="56">
        <f>'概算表'!C6</f>
        <v>361.2</v>
      </c>
      <c r="D5" s="56"/>
      <c r="E5" s="56"/>
      <c r="F5" s="56">
        <f>C5+D5</f>
        <v>361.2</v>
      </c>
      <c r="G5" s="57">
        <f>F5/F18*100</f>
        <v>92.73389735206003</v>
      </c>
      <c r="H5" s="58"/>
    </row>
    <row r="6" spans="1:8" s="43" customFormat="1" ht="36" customHeight="1">
      <c r="A6" s="53" t="s">
        <v>13</v>
      </c>
      <c r="B6" s="59" t="s">
        <v>27</v>
      </c>
      <c r="C6" s="60"/>
      <c r="D6" s="60"/>
      <c r="E6" s="60"/>
      <c r="F6" s="56"/>
      <c r="G6" s="57"/>
      <c r="H6" s="58"/>
    </row>
    <row r="7" spans="1:8" s="43" customFormat="1" ht="30" customHeight="1">
      <c r="A7" s="53" t="s">
        <v>28</v>
      </c>
      <c r="B7" s="55" t="s">
        <v>29</v>
      </c>
      <c r="C7" s="61"/>
      <c r="D7" s="61"/>
      <c r="E7" s="61">
        <f>'概算表'!F13</f>
        <v>20.664299</v>
      </c>
      <c r="F7" s="56">
        <f>E7</f>
        <v>20.664299</v>
      </c>
      <c r="G7" s="57">
        <f>F7/F18*100</f>
        <v>5.305318334214498</v>
      </c>
      <c r="H7" s="58"/>
    </row>
    <row r="8" spans="1:8" s="43" customFormat="1" ht="30" customHeight="1">
      <c r="A8" s="53" t="s">
        <v>30</v>
      </c>
      <c r="B8" s="62" t="s">
        <v>31</v>
      </c>
      <c r="C8" s="63"/>
      <c r="D8" s="63"/>
      <c r="E8" s="56">
        <f>'概算表'!F21</f>
        <v>7.63728598</v>
      </c>
      <c r="F8" s="56">
        <f>E8</f>
        <v>7.63728598</v>
      </c>
      <c r="G8" s="57">
        <f>F8/F18*100</f>
        <v>1.9607843137254901</v>
      </c>
      <c r="H8" s="58"/>
    </row>
    <row r="9" spans="1:8" s="43" customFormat="1" ht="30" customHeight="1">
      <c r="A9" s="53"/>
      <c r="B9" s="64"/>
      <c r="C9" s="63"/>
      <c r="D9" s="63"/>
      <c r="E9" s="65"/>
      <c r="F9" s="65"/>
      <c r="G9" s="66"/>
      <c r="H9" s="58"/>
    </row>
    <row r="10" spans="1:8" s="43" customFormat="1" ht="30" customHeight="1">
      <c r="A10" s="53"/>
      <c r="B10" s="64"/>
      <c r="C10" s="63"/>
      <c r="D10" s="63"/>
      <c r="E10" s="65"/>
      <c r="F10" s="65"/>
      <c r="G10" s="66"/>
      <c r="H10" s="58"/>
    </row>
    <row r="11" spans="1:8" s="43" customFormat="1" ht="30" customHeight="1">
      <c r="A11" s="53"/>
      <c r="B11" s="64"/>
      <c r="C11" s="63"/>
      <c r="D11" s="63"/>
      <c r="E11" s="65"/>
      <c r="F11" s="65"/>
      <c r="G11" s="66"/>
      <c r="H11" s="58"/>
    </row>
    <row r="12" spans="1:8" s="43" customFormat="1" ht="30" customHeight="1">
      <c r="A12" s="53"/>
      <c r="B12" s="64"/>
      <c r="C12" s="63"/>
      <c r="D12" s="63"/>
      <c r="E12" s="65"/>
      <c r="F12" s="65"/>
      <c r="G12" s="66"/>
      <c r="H12" s="58"/>
    </row>
    <row r="13" spans="1:8" s="43" customFormat="1" ht="30" customHeight="1">
      <c r="A13" s="53"/>
      <c r="B13" s="64"/>
      <c r="C13" s="63"/>
      <c r="D13" s="63"/>
      <c r="E13" s="65"/>
      <c r="F13" s="65"/>
      <c r="G13" s="66"/>
      <c r="H13" s="58"/>
    </row>
    <row r="14" spans="1:8" s="43" customFormat="1" ht="30" customHeight="1">
      <c r="A14" s="53"/>
      <c r="B14" s="64"/>
      <c r="C14" s="63"/>
      <c r="D14" s="63"/>
      <c r="E14" s="65"/>
      <c r="F14" s="65"/>
      <c r="G14" s="66"/>
      <c r="H14" s="58"/>
    </row>
    <row r="15" spans="1:8" s="43" customFormat="1" ht="30" customHeight="1">
      <c r="A15" s="53"/>
      <c r="B15" s="64"/>
      <c r="C15" s="63"/>
      <c r="D15" s="63"/>
      <c r="E15" s="65"/>
      <c r="F15" s="65"/>
      <c r="G15" s="66"/>
      <c r="H15" s="58"/>
    </row>
    <row r="16" spans="1:8" s="43" customFormat="1" ht="30" customHeight="1">
      <c r="A16" s="53"/>
      <c r="B16" s="64"/>
      <c r="C16" s="63"/>
      <c r="D16" s="63"/>
      <c r="E16" s="65"/>
      <c r="F16" s="65"/>
      <c r="G16" s="66"/>
      <c r="H16" s="58"/>
    </row>
    <row r="17" spans="1:8" s="43" customFormat="1" ht="30" customHeight="1">
      <c r="A17" s="53"/>
      <c r="B17" s="64"/>
      <c r="C17" s="63"/>
      <c r="D17" s="63"/>
      <c r="E17" s="65"/>
      <c r="F17" s="65"/>
      <c r="G17" s="66"/>
      <c r="H17" s="58"/>
    </row>
    <row r="18" spans="1:8" s="43" customFormat="1" ht="30" customHeight="1">
      <c r="A18" s="67" t="s">
        <v>32</v>
      </c>
      <c r="B18" s="68"/>
      <c r="C18" s="61">
        <f>C5+C7</f>
        <v>361.2</v>
      </c>
      <c r="D18" s="61"/>
      <c r="E18" s="61">
        <f>SUM(E6:E17)</f>
        <v>28.30158498</v>
      </c>
      <c r="F18" s="61">
        <f>SUM(F5:F17)</f>
        <v>389.50158497999996</v>
      </c>
      <c r="G18" s="69">
        <f>SUM(G5:G17)</f>
        <v>100.00000000000001</v>
      </c>
      <c r="H18" s="58"/>
    </row>
    <row r="19" s="43" customFormat="1" ht="30" customHeight="1"/>
    <row r="20" s="43" customFormat="1" ht="30" customHeight="1"/>
  </sheetData>
  <sheetProtection/>
  <mergeCells count="7">
    <mergeCell ref="A1:G1"/>
    <mergeCell ref="A2:G2"/>
    <mergeCell ref="C3:F3"/>
    <mergeCell ref="A18:B18"/>
    <mergeCell ref="A3:A4"/>
    <mergeCell ref="B3:B4"/>
    <mergeCell ref="G3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15" sqref="C15"/>
    </sheetView>
  </sheetViews>
  <sheetFormatPr defaultColWidth="8.75390625" defaultRowHeight="14.25"/>
  <cols>
    <col min="1" max="1" width="4.375" style="4" customWidth="1"/>
    <col min="2" max="2" width="19.375" style="4" customWidth="1"/>
    <col min="3" max="3" width="8.75390625" style="4" customWidth="1"/>
    <col min="4" max="4" width="8.625" style="4" customWidth="1"/>
    <col min="5" max="5" width="8.125" style="4" customWidth="1"/>
    <col min="6" max="6" width="10.125" style="4" customWidth="1"/>
    <col min="7" max="7" width="5.125" style="4" customWidth="1"/>
    <col min="8" max="8" width="8.875" style="4" customWidth="1"/>
    <col min="9" max="9" width="11.625" style="4" customWidth="1"/>
    <col min="10" max="10" width="7.25390625" style="4" customWidth="1"/>
    <col min="11" max="11" width="12.625" style="5" hidden="1" customWidth="1"/>
    <col min="12" max="12" width="13.375" style="5" hidden="1" customWidth="1"/>
    <col min="13" max="13" width="9.25390625" style="3" hidden="1" customWidth="1"/>
    <col min="14" max="14" width="9.00390625" style="3" hidden="1" customWidth="1"/>
    <col min="15" max="15" width="21.00390625" style="5" customWidth="1"/>
    <col min="16" max="16" width="27.125" style="5" customWidth="1"/>
    <col min="17" max="17" width="9.00390625" style="5" bestFit="1" customWidth="1"/>
    <col min="18" max="18" width="14.125" style="5" bestFit="1" customWidth="1"/>
    <col min="19" max="19" width="9.25390625" style="5" bestFit="1" customWidth="1"/>
    <col min="20" max="27" width="9.00390625" style="5" bestFit="1" customWidth="1"/>
    <col min="28" max="16384" width="8.75390625" style="5" customWidth="1"/>
  </cols>
  <sheetData>
    <row r="1" spans="1:10" ht="33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6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5.5" customHeight="1">
      <c r="A3" s="8" t="s">
        <v>34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27" customHeight="1">
      <c r="A4" s="9" t="s">
        <v>21</v>
      </c>
      <c r="B4" s="9" t="s">
        <v>22</v>
      </c>
      <c r="C4" s="9" t="s">
        <v>35</v>
      </c>
      <c r="D4" s="9"/>
      <c r="E4" s="9"/>
      <c r="F4" s="9"/>
      <c r="G4" s="9" t="s">
        <v>36</v>
      </c>
      <c r="H4" s="9"/>
      <c r="I4" s="9"/>
      <c r="J4" s="34" t="s">
        <v>37</v>
      </c>
    </row>
    <row r="5" spans="1:11" s="1" customFormat="1" ht="27" customHeight="1">
      <c r="A5" s="9"/>
      <c r="B5" s="9"/>
      <c r="C5" s="9" t="s">
        <v>25</v>
      </c>
      <c r="D5" s="9" t="s">
        <v>6</v>
      </c>
      <c r="E5" s="9" t="s">
        <v>8</v>
      </c>
      <c r="F5" s="9" t="s">
        <v>9</v>
      </c>
      <c r="G5" s="9" t="s">
        <v>38</v>
      </c>
      <c r="H5" s="9" t="s">
        <v>39</v>
      </c>
      <c r="I5" s="9" t="s">
        <v>40</v>
      </c>
      <c r="J5" s="35"/>
      <c r="K5" s="1" t="e">
        <f>#REF!+#REF!</f>
        <v>#REF!</v>
      </c>
    </row>
    <row r="6" spans="1:10" s="2" customFormat="1" ht="33" customHeight="1">
      <c r="A6" s="10" t="s">
        <v>12</v>
      </c>
      <c r="B6" s="11" t="s">
        <v>41</v>
      </c>
      <c r="C6" s="12">
        <f>SUM(C7:C11)</f>
        <v>361.2</v>
      </c>
      <c r="D6" s="12"/>
      <c r="E6" s="12"/>
      <c r="F6" s="12">
        <f aca="true" t="shared" si="0" ref="F6:F11">C6+D6</f>
        <v>361.2</v>
      </c>
      <c r="G6" s="9" t="s">
        <v>42</v>
      </c>
      <c r="H6" s="13">
        <f>H7</f>
        <v>2.161</v>
      </c>
      <c r="I6" s="27">
        <f>F6/H6*10000</f>
        <v>1671448.4035168902</v>
      </c>
      <c r="J6" s="12">
        <f>F6/F23*100</f>
        <v>92.73389735206003</v>
      </c>
    </row>
    <row r="7" spans="1:10" s="2" customFormat="1" ht="30" customHeight="1">
      <c r="A7" s="10">
        <v>1</v>
      </c>
      <c r="B7" s="14" t="s">
        <v>43</v>
      </c>
      <c r="C7" s="15">
        <v>0.49</v>
      </c>
      <c r="D7" s="12"/>
      <c r="E7" s="12"/>
      <c r="F7" s="12">
        <f t="shared" si="0"/>
        <v>0.49</v>
      </c>
      <c r="G7" s="9" t="s">
        <v>42</v>
      </c>
      <c r="H7" s="13">
        <v>2.161</v>
      </c>
      <c r="I7" s="27">
        <f>F7/H7*10000</f>
        <v>2267.4687644608975</v>
      </c>
      <c r="J7" s="12"/>
    </row>
    <row r="8" spans="1:10" s="2" customFormat="1" ht="24.75" customHeight="1">
      <c r="A8" s="10">
        <v>2</v>
      </c>
      <c r="B8" s="16" t="s">
        <v>44</v>
      </c>
      <c r="C8" s="17">
        <v>2.26</v>
      </c>
      <c r="D8" s="18"/>
      <c r="E8" s="18"/>
      <c r="F8" s="12">
        <f t="shared" si="0"/>
        <v>2.26</v>
      </c>
      <c r="G8" s="9" t="s">
        <v>45</v>
      </c>
      <c r="H8" s="13">
        <f>H7</f>
        <v>2.161</v>
      </c>
      <c r="I8" s="27">
        <f>C8/H8*10000</f>
        <v>10458.121240166589</v>
      </c>
      <c r="J8" s="36"/>
    </row>
    <row r="9" spans="1:10" s="2" customFormat="1" ht="24.75" customHeight="1">
      <c r="A9" s="10">
        <v>3</v>
      </c>
      <c r="B9" s="16" t="s">
        <v>46</v>
      </c>
      <c r="C9" s="17">
        <v>340.01</v>
      </c>
      <c r="D9" s="18"/>
      <c r="E9" s="18"/>
      <c r="F9" s="12">
        <f t="shared" si="0"/>
        <v>340.01</v>
      </c>
      <c r="G9" s="9" t="s">
        <v>45</v>
      </c>
      <c r="H9" s="13">
        <f>H7</f>
        <v>2.161</v>
      </c>
      <c r="I9" s="27">
        <f>C9/H9*10000</f>
        <v>1573391.9481721423</v>
      </c>
      <c r="J9" s="36"/>
    </row>
    <row r="10" spans="1:10" s="3" customFormat="1" ht="30" customHeight="1">
      <c r="A10" s="10">
        <v>4</v>
      </c>
      <c r="B10" s="16" t="s">
        <v>47</v>
      </c>
      <c r="C10" s="19">
        <v>7.53</v>
      </c>
      <c r="D10" s="18"/>
      <c r="E10" s="18"/>
      <c r="F10" s="12">
        <f t="shared" si="0"/>
        <v>7.53</v>
      </c>
      <c r="G10" s="9" t="s">
        <v>42</v>
      </c>
      <c r="H10" s="13">
        <f>H7</f>
        <v>2.161</v>
      </c>
      <c r="I10" s="27">
        <f>C10/H10*10000</f>
        <v>34844.979176307264</v>
      </c>
      <c r="J10" s="37"/>
    </row>
    <row r="11" spans="1:10" s="3" customFormat="1" ht="24.75" customHeight="1">
      <c r="A11" s="10">
        <v>5</v>
      </c>
      <c r="B11" s="16" t="s">
        <v>48</v>
      </c>
      <c r="C11" s="19">
        <v>10.91</v>
      </c>
      <c r="D11" s="18"/>
      <c r="E11" s="18"/>
      <c r="F11" s="12">
        <f t="shared" si="0"/>
        <v>10.91</v>
      </c>
      <c r="G11" s="9"/>
      <c r="H11" s="20"/>
      <c r="I11" s="27"/>
      <c r="J11" s="36"/>
    </row>
    <row r="12" spans="1:10" s="3" customFormat="1" ht="34.5" customHeight="1">
      <c r="A12" s="21" t="s">
        <v>13</v>
      </c>
      <c r="B12" s="22" t="s">
        <v>49</v>
      </c>
      <c r="C12" s="23"/>
      <c r="D12" s="18"/>
      <c r="E12" s="18"/>
      <c r="F12" s="12"/>
      <c r="G12" s="9"/>
      <c r="H12" s="20"/>
      <c r="I12" s="38"/>
      <c r="J12" s="18"/>
    </row>
    <row r="13" spans="1:10" s="3" customFormat="1" ht="34.5" customHeight="1">
      <c r="A13" s="10" t="s">
        <v>28</v>
      </c>
      <c r="B13" s="11" t="s">
        <v>50</v>
      </c>
      <c r="C13" s="12"/>
      <c r="D13" s="12"/>
      <c r="E13" s="12">
        <f>E14+E19+E20</f>
        <v>20.664299</v>
      </c>
      <c r="F13" s="12">
        <f aca="true" t="shared" si="1" ref="F13:F22">E13</f>
        <v>20.664299</v>
      </c>
      <c r="G13" s="9" t="s">
        <v>42</v>
      </c>
      <c r="H13" s="24">
        <f>H6</f>
        <v>2.161</v>
      </c>
      <c r="I13" s="26">
        <f>F13/H13*10000</f>
        <v>95623.7806571032</v>
      </c>
      <c r="J13" s="12">
        <f>F13/F23*100</f>
        <v>5.305318334214498</v>
      </c>
    </row>
    <row r="14" spans="1:10" s="3" customFormat="1" ht="24.75" customHeight="1">
      <c r="A14" s="10">
        <v>1</v>
      </c>
      <c r="B14" s="25" t="s">
        <v>51</v>
      </c>
      <c r="C14" s="12"/>
      <c r="D14" s="12"/>
      <c r="E14" s="26">
        <f>E15+E16+E17+E18</f>
        <v>10.550699</v>
      </c>
      <c r="F14" s="12">
        <f t="shared" si="1"/>
        <v>10.550699</v>
      </c>
      <c r="G14" s="10"/>
      <c r="H14" s="27"/>
      <c r="I14" s="39"/>
      <c r="J14" s="12"/>
    </row>
    <row r="15" spans="1:10" s="3" customFormat="1" ht="24.75" customHeight="1">
      <c r="A15" s="10">
        <v>1.1</v>
      </c>
      <c r="B15" s="28" t="s">
        <v>52</v>
      </c>
      <c r="C15" s="12"/>
      <c r="D15" s="12"/>
      <c r="E15" s="26">
        <f>H15*I15</f>
        <v>5.417999999999999</v>
      </c>
      <c r="F15" s="12">
        <f t="shared" si="1"/>
        <v>5.417999999999999</v>
      </c>
      <c r="G15" s="10" t="s">
        <v>53</v>
      </c>
      <c r="H15" s="27">
        <f>F6</f>
        <v>361.2</v>
      </c>
      <c r="I15" s="39">
        <v>0.015</v>
      </c>
      <c r="J15" s="12"/>
    </row>
    <row r="16" spans="1:10" s="3" customFormat="1" ht="24.75" customHeight="1">
      <c r="A16" s="10">
        <v>1.2</v>
      </c>
      <c r="B16" s="28" t="s">
        <v>54</v>
      </c>
      <c r="C16" s="12"/>
      <c r="D16" s="12"/>
      <c r="E16" s="26">
        <f>H16*I16</f>
        <v>3.612</v>
      </c>
      <c r="F16" s="12">
        <f t="shared" si="1"/>
        <v>3.612</v>
      </c>
      <c r="G16" s="10" t="s">
        <v>53</v>
      </c>
      <c r="H16" s="27">
        <f>H15</f>
        <v>361.2</v>
      </c>
      <c r="I16" s="39">
        <v>0.01</v>
      </c>
      <c r="J16" s="12"/>
    </row>
    <row r="17" spans="1:10" s="3" customFormat="1" ht="30" customHeight="1">
      <c r="A17" s="10">
        <v>1.3</v>
      </c>
      <c r="B17" s="28" t="s">
        <v>55</v>
      </c>
      <c r="C17" s="29"/>
      <c r="D17" s="12"/>
      <c r="E17" s="26">
        <f>H17*I17/10000</f>
        <v>1.242575</v>
      </c>
      <c r="F17" s="12">
        <f t="shared" si="1"/>
        <v>1.242575</v>
      </c>
      <c r="G17" s="9" t="s">
        <v>42</v>
      </c>
      <c r="H17" s="24">
        <f>H6</f>
        <v>2.161</v>
      </c>
      <c r="I17" s="40">
        <v>5750</v>
      </c>
      <c r="J17" s="41"/>
    </row>
    <row r="18" spans="1:10" s="3" customFormat="1" ht="24.75" customHeight="1">
      <c r="A18" s="10">
        <v>1.4</v>
      </c>
      <c r="B18" s="11" t="s">
        <v>56</v>
      </c>
      <c r="C18" s="12"/>
      <c r="D18" s="12"/>
      <c r="E18" s="26">
        <f>H18*I18</f>
        <v>0.278124</v>
      </c>
      <c r="F18" s="12">
        <f t="shared" si="1"/>
        <v>0.278124</v>
      </c>
      <c r="G18" s="10" t="s">
        <v>53</v>
      </c>
      <c r="H18" s="27">
        <f>H15</f>
        <v>361.2</v>
      </c>
      <c r="I18" s="42">
        <v>0.00077</v>
      </c>
      <c r="J18" s="41"/>
    </row>
    <row r="19" spans="1:10" s="3" customFormat="1" ht="24.75" customHeight="1">
      <c r="A19" s="10">
        <v>2</v>
      </c>
      <c r="B19" s="11" t="s">
        <v>57</v>
      </c>
      <c r="C19" s="12"/>
      <c r="D19" s="12"/>
      <c r="E19" s="26">
        <f>H19*I19</f>
        <v>8.6688</v>
      </c>
      <c r="F19" s="12">
        <f t="shared" si="1"/>
        <v>8.6688</v>
      </c>
      <c r="G19" s="10" t="s">
        <v>53</v>
      </c>
      <c r="H19" s="27">
        <f>H15</f>
        <v>361.2</v>
      </c>
      <c r="I19" s="39">
        <v>0.024</v>
      </c>
      <c r="J19" s="41"/>
    </row>
    <row r="20" spans="1:10" s="3" customFormat="1" ht="24.75" customHeight="1">
      <c r="A20" s="10">
        <v>3</v>
      </c>
      <c r="B20" s="11" t="s">
        <v>58</v>
      </c>
      <c r="C20" s="12"/>
      <c r="D20" s="12"/>
      <c r="E20" s="26">
        <f>H20*I20</f>
        <v>1.4448</v>
      </c>
      <c r="F20" s="12">
        <f t="shared" si="1"/>
        <v>1.4448</v>
      </c>
      <c r="G20" s="10" t="s">
        <v>53</v>
      </c>
      <c r="H20" s="27">
        <f>H15</f>
        <v>361.2</v>
      </c>
      <c r="I20" s="39">
        <v>0.004</v>
      </c>
      <c r="J20" s="41"/>
    </row>
    <row r="21" spans="1:10" s="3" customFormat="1" ht="24.75" customHeight="1">
      <c r="A21" s="10" t="s">
        <v>30</v>
      </c>
      <c r="B21" s="30" t="s">
        <v>59</v>
      </c>
      <c r="C21" s="12"/>
      <c r="D21" s="12"/>
      <c r="E21" s="26">
        <f>H21*I21</f>
        <v>7.63728598</v>
      </c>
      <c r="F21" s="12">
        <f t="shared" si="1"/>
        <v>7.63728598</v>
      </c>
      <c r="G21" s="10" t="s">
        <v>53</v>
      </c>
      <c r="H21" s="27">
        <f>F6+F13</f>
        <v>381.86429899999996</v>
      </c>
      <c r="I21" s="39">
        <v>0.02</v>
      </c>
      <c r="J21" s="12">
        <f>F21/F23*100</f>
        <v>1.9607843137254901</v>
      </c>
    </row>
    <row r="22" spans="1:10" s="3" customFormat="1" ht="24.75" customHeight="1">
      <c r="A22" s="10"/>
      <c r="B22" s="26"/>
      <c r="C22" s="12"/>
      <c r="D22" s="12"/>
      <c r="E22" s="26"/>
      <c r="F22" s="12"/>
      <c r="G22" s="10"/>
      <c r="H22" s="27"/>
      <c r="I22" s="39"/>
      <c r="J22" s="12"/>
    </row>
    <row r="23" spans="1:10" s="3" customFormat="1" ht="30" customHeight="1">
      <c r="A23" s="31" t="s">
        <v>32</v>
      </c>
      <c r="B23" s="32"/>
      <c r="C23" s="12">
        <f>C6</f>
        <v>361.2</v>
      </c>
      <c r="D23" s="12"/>
      <c r="E23" s="12">
        <f>E12+E13+E21</f>
        <v>28.30158498</v>
      </c>
      <c r="F23" s="12">
        <f>F6+F12+F13+F21</f>
        <v>389.50158497999996</v>
      </c>
      <c r="G23" s="9" t="s">
        <v>42</v>
      </c>
      <c r="H23" s="24">
        <f>H13</f>
        <v>2.161</v>
      </c>
      <c r="I23" s="26">
        <f>F23/H23*10000</f>
        <v>1802413.6278574732</v>
      </c>
      <c r="J23" s="12">
        <f>J6+J13+J21+J12</f>
        <v>100.00000000000001</v>
      </c>
    </row>
    <row r="24" spans="1:10" s="3" customFormat="1" ht="24.7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3" customFormat="1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27.75" customHeight="1"/>
    <row r="27" spans="1:10" ht="27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7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ht="27.75" customHeight="1"/>
    <row r="30" ht="27.75" customHeight="1"/>
  </sheetData>
  <sheetProtection/>
  <mergeCells count="8">
    <mergeCell ref="A3:J3"/>
    <mergeCell ref="C4:F4"/>
    <mergeCell ref="G4:I4"/>
    <mergeCell ref="A23:B23"/>
    <mergeCell ref="A4:A5"/>
    <mergeCell ref="B4:B5"/>
    <mergeCell ref="J4:J5"/>
    <mergeCell ref="A1:J2"/>
  </mergeCells>
  <printOptions/>
  <pageMargins left="0.23958333333333334" right="0.23958333333333334" top="0.75" bottom="0.5486111111111112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2022-09-28T07:51:33Z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D5A50EC69740470B971AC851590F44D4</vt:lpwstr>
  </property>
</Properties>
</file>