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黄河湿地林场及庙庙湖片区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<sst xmlns="http://schemas.openxmlformats.org/spreadsheetml/2006/main" count="58" uniqueCount="52">
  <si>
    <t>平罗县2024年退化林质量提升改造项目—投资概算汇总表</t>
  </si>
  <si>
    <t>序号</t>
  </si>
  <si>
    <t>工程或费用名称</t>
  </si>
  <si>
    <t>单位</t>
  </si>
  <si>
    <t>单价</t>
  </si>
  <si>
    <t>数量</t>
  </si>
  <si>
    <t>概算金额（万元）</t>
  </si>
  <si>
    <t>投资占比</t>
  </si>
  <si>
    <t>备注</t>
  </si>
  <si>
    <t>合计</t>
  </si>
  <si>
    <t>一</t>
  </si>
  <si>
    <t>直接费用</t>
  </si>
  <si>
    <t>补植补造</t>
  </si>
  <si>
    <t>种苗费</t>
  </si>
  <si>
    <t>株</t>
  </si>
  <si>
    <t>1.1.1</t>
  </si>
  <si>
    <t>柠条</t>
  </si>
  <si>
    <r>
      <rPr>
        <sz val="9"/>
        <rFont val="Times New Roman"/>
        <charset val="134"/>
      </rPr>
      <t>d≥0.5cm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H≥50cm</t>
    </r>
    <r>
      <rPr>
        <sz val="9"/>
        <rFont val="宋体"/>
        <charset val="134"/>
      </rPr>
      <t>，裸根，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株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穴</t>
    </r>
  </si>
  <si>
    <t>1.1.2</t>
  </si>
  <si>
    <t>沙柳</t>
  </si>
  <si>
    <r>
      <rPr>
        <sz val="9"/>
        <rFont val="Times New Roman"/>
        <charset val="134"/>
      </rPr>
      <t>d≥0.5cm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H≥80cm</t>
    </r>
    <r>
      <rPr>
        <sz val="9"/>
        <rFont val="宋体"/>
        <charset val="134"/>
      </rPr>
      <t>，裸根，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株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穴</t>
    </r>
  </si>
  <si>
    <t>栽植费</t>
  </si>
  <si>
    <t>含二次运输费</t>
  </si>
  <si>
    <t>1.2.1</t>
  </si>
  <si>
    <t>灌木水钻栽植费</t>
  </si>
  <si>
    <t>穴</t>
  </si>
  <si>
    <t>采用水钻栽植</t>
  </si>
  <si>
    <t>采伐修复（间伐）</t>
  </si>
  <si>
    <r>
      <rPr>
        <sz val="10"/>
        <rFont val="Times New Roman"/>
        <charset val="0"/>
      </rPr>
      <t>D</t>
    </r>
    <r>
      <rPr>
        <sz val="10"/>
        <rFont val="宋体"/>
        <charset val="0"/>
      </rPr>
      <t>≦</t>
    </r>
    <r>
      <rPr>
        <sz val="10"/>
        <rFont val="Times New Roman"/>
        <charset val="0"/>
      </rPr>
      <t>10.0cm</t>
    </r>
  </si>
  <si>
    <r>
      <rPr>
        <sz val="10"/>
        <rFont val="Times New Roman"/>
        <charset val="0"/>
      </rPr>
      <t>D</t>
    </r>
    <r>
      <rPr>
        <sz val="10"/>
        <rFont val="宋体"/>
        <charset val="0"/>
      </rPr>
      <t>≦</t>
    </r>
    <r>
      <rPr>
        <sz val="10"/>
        <rFont val="Times New Roman"/>
        <charset val="0"/>
      </rPr>
      <t>20.0cm</t>
    </r>
  </si>
  <si>
    <t>辅助措施</t>
  </si>
  <si>
    <t>修枝</t>
  </si>
  <si>
    <t>亩</t>
  </si>
  <si>
    <t>含修枝清理运输费</t>
  </si>
  <si>
    <t>除草</t>
  </si>
  <si>
    <t>补水</t>
  </si>
  <si>
    <t>补水不少于3次/年</t>
  </si>
  <si>
    <t>二</t>
  </si>
  <si>
    <t>其他费用</t>
  </si>
  <si>
    <t>工程设计费</t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</si>
  <si>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*2.5%</t>
    </r>
  </si>
  <si>
    <t>工程监理费</t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</si>
  <si>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*1.8%</t>
    </r>
  </si>
  <si>
    <t>招标代理服务费</t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</si>
  <si>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*0.7%</t>
    </r>
  </si>
  <si>
    <t>清单及招标控制价编制费</t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</si>
  <si>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*0.4%</t>
    </r>
  </si>
  <si>
    <t>控制价审核费</t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</si>
  <si>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*0.3%</t>
    </r>
  </si>
  <si>
    <t>工程结算审核费</t>
  </si>
  <si>
    <t>竣工财务决算审计费</t>
  </si>
  <si>
    <r>
      <rPr>
        <sz val="9"/>
        <rFont val="宋体"/>
        <charset val="134"/>
      </rPr>
      <t>工程直接费</t>
    </r>
    <r>
      <rPr>
        <sz val="9"/>
        <rFont val="Times New Roman"/>
        <charset val="134"/>
      </rPr>
      <t>*0.2%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</si>
</sst>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rgb="FF000000"/>
      <name val="Times New Roman"/>
      <charset val="204"/>
    </font>
    <font>
      <b/>
      <sz val="16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color rgb="FF000000"/>
      <name val="Times New Roman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b/>
      <sz val="9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6" fillId="0" borderId="1" xfId="49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top"/>
    </xf>
    <xf numFmtId="176" fontId="1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4&#24180;&#39033;&#30446;\&#35774;&#35745;&#39033;&#30446;\9-&#24179;&#32599;&#21439;2024&#24180;&#36896;&#26519;&#35268;&#21010;&#65288;5&#19975;&#20137;&#65289;\6&#24179;&#32599;&#21439;2024&#24180;&#36864;&#21270;&#26519;&#36136;&#37327;&#25552;&#21319;&#25913;&#36896;&#39033;&#30446;\2-&#25991;&#26412;&#34920;&#26684;\&#24179;&#32599;&#21439;2024&#24180;&#36864;&#21270;&#26519;&#36136;&#37327;&#25552;&#21319;&#25913;&#36896;&#39033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班外业调查表"/>
      <sheetName val="小班现状汇总表"/>
      <sheetName val="作业设计一览表"/>
      <sheetName val="03设计汇总表"/>
      <sheetName val="06 概算汇总表"/>
      <sheetName val="07概算汇总表"/>
      <sheetName val="08 概算汇总表"/>
      <sheetName val="材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E6">
            <v>5422</v>
          </cell>
          <cell r="F6">
            <v>1.63</v>
          </cell>
        </row>
        <row r="7">
          <cell r="E7">
            <v>3614</v>
          </cell>
          <cell r="F7">
            <v>2.17</v>
          </cell>
        </row>
        <row r="9">
          <cell r="E9">
            <v>3661.5</v>
          </cell>
          <cell r="F9">
            <v>27.46</v>
          </cell>
        </row>
        <row r="10">
          <cell r="E10">
            <v>3661.5</v>
          </cell>
          <cell r="F10">
            <v>20.14</v>
          </cell>
        </row>
        <row r="12">
          <cell r="F12">
            <v>1.29</v>
          </cell>
        </row>
        <row r="13">
          <cell r="F13">
            <v>0.93</v>
          </cell>
        </row>
        <row r="14">
          <cell r="F14">
            <v>0.36</v>
          </cell>
        </row>
        <row r="15">
          <cell r="F15">
            <v>0.21</v>
          </cell>
        </row>
        <row r="16">
          <cell r="F16">
            <v>0.15</v>
          </cell>
        </row>
        <row r="17">
          <cell r="F17">
            <v>0.21</v>
          </cell>
        </row>
        <row r="18">
          <cell r="F18">
            <v>0.1</v>
          </cell>
        </row>
      </sheetData>
      <sheetData sheetId="6" refreshError="1">
        <row r="8">
          <cell r="E8">
            <v>27309</v>
          </cell>
          <cell r="F8">
            <v>0.96</v>
          </cell>
        </row>
        <row r="9">
          <cell r="E9">
            <v>27309</v>
          </cell>
          <cell r="F9">
            <v>1.64</v>
          </cell>
        </row>
        <row r="11">
          <cell r="E11">
            <v>18206</v>
          </cell>
          <cell r="F11">
            <v>1.82</v>
          </cell>
        </row>
        <row r="13">
          <cell r="E13">
            <v>857.5</v>
          </cell>
          <cell r="F13">
            <v>6.43</v>
          </cell>
        </row>
        <row r="14">
          <cell r="E14">
            <v>857.5</v>
          </cell>
          <cell r="F14">
            <v>4.72</v>
          </cell>
        </row>
        <row r="15">
          <cell r="E15">
            <v>18206</v>
          </cell>
          <cell r="F15">
            <v>3.64</v>
          </cell>
        </row>
        <row r="17">
          <cell r="F17">
            <v>0.48</v>
          </cell>
        </row>
        <row r="18">
          <cell r="F18">
            <v>0.35</v>
          </cell>
        </row>
        <row r="19">
          <cell r="F19">
            <v>0.13</v>
          </cell>
        </row>
        <row r="20">
          <cell r="F20">
            <v>0.08</v>
          </cell>
        </row>
        <row r="21">
          <cell r="F21">
            <v>0.06</v>
          </cell>
        </row>
        <row r="22">
          <cell r="F22">
            <v>0.08</v>
          </cell>
        </row>
        <row r="23">
          <cell r="F23">
            <v>0.04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I9" sqref="I9"/>
    </sheetView>
  </sheetViews>
  <sheetFormatPr defaultColWidth="12" defaultRowHeight="14.25"/>
  <cols>
    <col min="1" max="1" width="6.38333333333333" style="1" customWidth="1"/>
    <col min="2" max="2" width="23.1666666666667" style="1" customWidth="1"/>
    <col min="3" max="3" width="5.83333333333333" style="1" customWidth="1"/>
    <col min="4" max="4" width="6.16666666666667" style="1" customWidth="1"/>
    <col min="5" max="5" width="7.40833333333333" style="1" customWidth="1"/>
    <col min="6" max="6" width="9.16666666666667" style="1" customWidth="1"/>
    <col min="7" max="7" width="7.25" style="1" customWidth="1"/>
    <col min="8" max="10" width="31" style="1" customWidth="1"/>
    <col min="11" max="11" width="39.8333333333333" style="1" customWidth="1"/>
    <col min="12" max="12" width="17.6666666666667" style="3"/>
    <col min="13" max="13" width="17.3333333333333" style="1"/>
    <col min="14" max="16384" width="12" style="1"/>
  </cols>
  <sheetData>
    <row r="1" s="1" customFormat="1" ht="46" customHeight="1" spans="1:12">
      <c r="A1" s="4" t="s">
        <v>0</v>
      </c>
      <c r="B1" s="4"/>
      <c r="C1" s="4"/>
      <c r="D1" s="4"/>
      <c r="E1" s="4"/>
      <c r="F1" s="4"/>
      <c r="G1" s="4"/>
      <c r="H1" s="4"/>
      <c r="I1" s="55"/>
      <c r="J1" s="55"/>
      <c r="K1" s="55"/>
      <c r="L1" s="3"/>
    </row>
    <row r="2" s="1" customFormat="1" ht="35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6"/>
      <c r="J2" s="57"/>
      <c r="K2" s="57"/>
      <c r="L2" s="3"/>
    </row>
    <row r="3" s="1" customFormat="1" ht="25" customHeight="1" spans="1:13">
      <c r="A3" s="8" t="s">
        <v>9</v>
      </c>
      <c r="B3" s="8"/>
      <c r="C3" s="8"/>
      <c r="D3" s="9"/>
      <c r="E3" s="9"/>
      <c r="F3" s="10">
        <f>(F4+F17)</f>
        <v>75.08</v>
      </c>
      <c r="G3" s="11">
        <f>G4+G17</f>
        <v>1</v>
      </c>
      <c r="H3" s="12"/>
      <c r="I3" s="53"/>
      <c r="K3" s="54"/>
      <c r="L3" s="53"/>
      <c r="M3" s="3"/>
    </row>
    <row r="4" s="1" customFormat="1" ht="25" customHeight="1" spans="1:13">
      <c r="A4" s="8" t="s">
        <v>10</v>
      </c>
      <c r="B4" s="8" t="s">
        <v>11</v>
      </c>
      <c r="C4" s="8"/>
      <c r="D4" s="9"/>
      <c r="E4" s="9"/>
      <c r="F4" s="10">
        <f>F5+F11+F12+F13</f>
        <v>70.61</v>
      </c>
      <c r="G4" s="11">
        <f>ROUND(F4/F3,2)</f>
        <v>0.94</v>
      </c>
      <c r="H4" s="13"/>
      <c r="I4" s="58"/>
      <c r="J4" s="59"/>
      <c r="K4" s="60"/>
      <c r="L4" s="53"/>
      <c r="M4" s="3"/>
    </row>
    <row r="5" s="2" customFormat="1" ht="25" customHeight="1" spans="1:13">
      <c r="A5" s="8">
        <v>1</v>
      </c>
      <c r="B5" s="8" t="s">
        <v>12</v>
      </c>
      <c r="C5" s="8"/>
      <c r="D5" s="9"/>
      <c r="E5" s="9"/>
      <c r="F5" s="10">
        <f>F6+F9</f>
        <v>4.42</v>
      </c>
      <c r="G5" s="11"/>
      <c r="H5" s="13"/>
      <c r="I5" s="58"/>
      <c r="J5" s="59"/>
      <c r="K5" s="60"/>
      <c r="L5" s="53"/>
      <c r="M5" s="3"/>
    </row>
    <row r="6" s="2" customFormat="1" ht="25" customHeight="1" spans="1:13">
      <c r="A6" s="9">
        <v>1.1</v>
      </c>
      <c r="B6" s="14" t="s">
        <v>13</v>
      </c>
      <c r="C6" s="14" t="s">
        <v>14</v>
      </c>
      <c r="D6" s="15"/>
      <c r="E6" s="16"/>
      <c r="F6" s="10">
        <f>SUM(F7:F8)</f>
        <v>2.6</v>
      </c>
      <c r="G6" s="11"/>
      <c r="H6" s="17"/>
      <c r="I6" s="58"/>
      <c r="J6" s="59"/>
      <c r="K6" s="60"/>
      <c r="L6" s="53"/>
      <c r="M6" s="3"/>
    </row>
    <row r="7" s="2" customFormat="1" ht="25" customHeight="1" spans="1:13">
      <c r="A7" s="18" t="s">
        <v>15</v>
      </c>
      <c r="B7" s="19" t="s">
        <v>16</v>
      </c>
      <c r="C7" s="6" t="s">
        <v>14</v>
      </c>
      <c r="D7" s="20">
        <v>0.35</v>
      </c>
      <c r="E7" s="21">
        <f>'[1]08 概算汇总表'!E8</f>
        <v>27309</v>
      </c>
      <c r="F7" s="22">
        <f>'[1]08 概算汇总表'!F8</f>
        <v>0.96</v>
      </c>
      <c r="G7" s="23"/>
      <c r="H7" s="24" t="s">
        <v>17</v>
      </c>
      <c r="I7" s="58"/>
      <c r="J7" s="59"/>
      <c r="K7" s="60"/>
      <c r="L7" s="53"/>
      <c r="M7" s="3"/>
    </row>
    <row r="8" s="2" customFormat="1" ht="25" customHeight="1" spans="1:13">
      <c r="A8" s="18" t="s">
        <v>18</v>
      </c>
      <c r="B8" s="19" t="s">
        <v>19</v>
      </c>
      <c r="C8" s="6" t="s">
        <v>14</v>
      </c>
      <c r="D8" s="20">
        <v>0.6</v>
      </c>
      <c r="E8" s="25">
        <f>'[1]08 概算汇总表'!E9</f>
        <v>27309</v>
      </c>
      <c r="F8" s="22">
        <f>'[1]08 概算汇总表'!F9</f>
        <v>1.64</v>
      </c>
      <c r="G8" s="23"/>
      <c r="H8" s="24" t="s">
        <v>20</v>
      </c>
      <c r="I8" s="58"/>
      <c r="J8" s="59"/>
      <c r="K8" s="60"/>
      <c r="L8" s="53"/>
      <c r="M8" s="3"/>
    </row>
    <row r="9" s="2" customFormat="1" ht="25" customHeight="1" spans="1:13">
      <c r="A9" s="9">
        <v>1.2</v>
      </c>
      <c r="B9" s="14" t="s">
        <v>21</v>
      </c>
      <c r="C9" s="14"/>
      <c r="D9" s="26"/>
      <c r="E9" s="16">
        <f>SUM(E10:E10)</f>
        <v>18206</v>
      </c>
      <c r="F9" s="27">
        <f>SUM(F10:F10)</f>
        <v>1.82</v>
      </c>
      <c r="G9" s="11"/>
      <c r="H9" s="12" t="s">
        <v>22</v>
      </c>
      <c r="I9" s="58"/>
      <c r="J9" s="59"/>
      <c r="K9" s="60"/>
      <c r="L9" s="53"/>
      <c r="M9" s="3"/>
    </row>
    <row r="10" s="2" customFormat="1" ht="25" customHeight="1" spans="1:13">
      <c r="A10" s="28" t="s">
        <v>23</v>
      </c>
      <c r="B10" s="19" t="s">
        <v>24</v>
      </c>
      <c r="C10" s="19" t="s">
        <v>25</v>
      </c>
      <c r="D10" s="28">
        <v>1</v>
      </c>
      <c r="E10" s="21">
        <f>'[1]08 概算汇总表'!E11</f>
        <v>18206</v>
      </c>
      <c r="F10" s="22">
        <f>'[1]08 概算汇总表'!F11</f>
        <v>1.82</v>
      </c>
      <c r="G10" s="23"/>
      <c r="H10" s="13" t="s">
        <v>26</v>
      </c>
      <c r="I10" s="58"/>
      <c r="J10" s="59"/>
      <c r="K10" s="60"/>
      <c r="L10" s="53"/>
      <c r="M10" s="3"/>
    </row>
    <row r="11" s="2" customFormat="1" ht="25" customHeight="1" spans="1:13">
      <c r="A11" s="29">
        <v>2</v>
      </c>
      <c r="B11" s="30" t="s">
        <v>27</v>
      </c>
      <c r="C11" s="31" t="s">
        <v>14</v>
      </c>
      <c r="D11" s="28">
        <v>3</v>
      </c>
      <c r="E11" s="21">
        <f>'[1]07概算汇总表'!E6</f>
        <v>5422</v>
      </c>
      <c r="F11" s="22">
        <f>'[1]07概算汇总表'!F6</f>
        <v>1.63</v>
      </c>
      <c r="G11" s="23"/>
      <c r="H11" s="32" t="s">
        <v>28</v>
      </c>
      <c r="I11" s="58"/>
      <c r="J11" s="59"/>
      <c r="K11" s="60"/>
      <c r="L11" s="53"/>
      <c r="M11" s="3"/>
    </row>
    <row r="12" s="2" customFormat="1" ht="25" customHeight="1" spans="1:13">
      <c r="A12" s="33"/>
      <c r="B12" s="34"/>
      <c r="C12" s="35"/>
      <c r="D12" s="28">
        <v>6</v>
      </c>
      <c r="E12" s="21">
        <f>'[1]07概算汇总表'!E7</f>
        <v>3614</v>
      </c>
      <c r="F12" s="22">
        <f>'[1]07概算汇总表'!F7</f>
        <v>2.17</v>
      </c>
      <c r="G12" s="23"/>
      <c r="H12" s="32" t="s">
        <v>29</v>
      </c>
      <c r="I12" s="58"/>
      <c r="J12" s="59"/>
      <c r="K12" s="60"/>
      <c r="L12" s="53"/>
      <c r="M12" s="3"/>
    </row>
    <row r="13" s="1" customFormat="1" ht="25" customHeight="1" spans="1:11">
      <c r="A13" s="36">
        <v>3</v>
      </c>
      <c r="B13" s="37" t="s">
        <v>30</v>
      </c>
      <c r="C13" s="19"/>
      <c r="D13" s="38"/>
      <c r="E13" s="39"/>
      <c r="F13" s="10">
        <f>SUM(F14:F16)</f>
        <v>62.39</v>
      </c>
      <c r="G13" s="23"/>
      <c r="H13" s="13"/>
      <c r="I13" s="58"/>
      <c r="K13" s="61"/>
    </row>
    <row r="14" s="1" customFormat="1" ht="25" customHeight="1" spans="1:11">
      <c r="A14" s="40">
        <v>3.1</v>
      </c>
      <c r="B14" s="41" t="s">
        <v>31</v>
      </c>
      <c r="C14" s="41" t="s">
        <v>32</v>
      </c>
      <c r="D14" s="42">
        <v>75</v>
      </c>
      <c r="E14" s="42">
        <f>'[1]07概算汇总表'!E9+'[1]08 概算汇总表'!E13</f>
        <v>4519</v>
      </c>
      <c r="F14" s="22">
        <f>'[1]07概算汇总表'!F9+'[1]08 概算汇总表'!F13</f>
        <v>33.89</v>
      </c>
      <c r="G14" s="23"/>
      <c r="H14" s="43" t="s">
        <v>33</v>
      </c>
      <c r="I14" s="58"/>
      <c r="K14" s="61"/>
    </row>
    <row r="15" s="1" customFormat="1" ht="25" customHeight="1" spans="1:11">
      <c r="A15" s="18">
        <v>3.2</v>
      </c>
      <c r="B15" s="19" t="s">
        <v>34</v>
      </c>
      <c r="C15" s="7" t="s">
        <v>32</v>
      </c>
      <c r="D15" s="44">
        <v>55</v>
      </c>
      <c r="E15" s="45">
        <f>'[1]07概算汇总表'!E10+'[1]08 概算汇总表'!E14</f>
        <v>4519</v>
      </c>
      <c r="F15" s="22">
        <f>'[1]07概算汇总表'!F10+'[1]08 概算汇总表'!F14</f>
        <v>24.86</v>
      </c>
      <c r="G15" s="23"/>
      <c r="H15" s="13"/>
      <c r="I15" s="53"/>
      <c r="K15" s="61"/>
    </row>
    <row r="16" s="1" customFormat="1" ht="25" customHeight="1" spans="1:9">
      <c r="A16" s="18">
        <v>3.3</v>
      </c>
      <c r="B16" s="13" t="s">
        <v>35</v>
      </c>
      <c r="C16" s="19" t="s">
        <v>25</v>
      </c>
      <c r="D16" s="46">
        <v>2</v>
      </c>
      <c r="E16" s="45">
        <f>'[1]08 概算汇总表'!E15</f>
        <v>18206</v>
      </c>
      <c r="F16" s="22">
        <f>'[1]08 概算汇总表'!F15</f>
        <v>3.64</v>
      </c>
      <c r="G16" s="23"/>
      <c r="H16" s="13" t="s">
        <v>36</v>
      </c>
      <c r="I16" s="54"/>
    </row>
    <row r="17" s="1" customFormat="1" ht="25" customHeight="1" spans="1:13">
      <c r="A17" s="14" t="s">
        <v>37</v>
      </c>
      <c r="B17" s="47" t="s">
        <v>38</v>
      </c>
      <c r="C17" s="48"/>
      <c r="D17" s="48"/>
      <c r="E17" s="48"/>
      <c r="F17" s="10">
        <f>SUM(F18:F24)</f>
        <v>4.47</v>
      </c>
      <c r="G17" s="11">
        <f>ROUND(F17/F3,2)</f>
        <v>0.06</v>
      </c>
      <c r="H17" s="12"/>
      <c r="I17" s="53"/>
      <c r="K17" s="62"/>
      <c r="L17" s="62"/>
      <c r="M17" s="53"/>
    </row>
    <row r="18" s="1" customFormat="1" ht="25" customHeight="1" spans="1:13">
      <c r="A18" s="39">
        <v>2.1</v>
      </c>
      <c r="B18" s="5" t="s">
        <v>39</v>
      </c>
      <c r="C18" s="18"/>
      <c r="D18" s="18"/>
      <c r="E18" s="18"/>
      <c r="F18" s="22">
        <f>'[1]07概算汇总表'!F12+'[1]08 概算汇总表'!F17</f>
        <v>1.77</v>
      </c>
      <c r="G18" s="23"/>
      <c r="H18" s="13" t="s">
        <v>40</v>
      </c>
      <c r="I18" s="59"/>
      <c r="L18" s="61"/>
      <c r="M18" s="63"/>
    </row>
    <row r="19" s="1" customFormat="1" ht="25" customHeight="1" spans="1:13">
      <c r="A19" s="18">
        <v>2.2</v>
      </c>
      <c r="B19" s="5" t="s">
        <v>41</v>
      </c>
      <c r="C19" s="5"/>
      <c r="D19" s="18"/>
      <c r="E19" s="18"/>
      <c r="F19" s="22">
        <f>'[1]07概算汇总表'!F13+'[1]08 概算汇总表'!F18</f>
        <v>1.28</v>
      </c>
      <c r="G19" s="23"/>
      <c r="H19" s="13" t="s">
        <v>42</v>
      </c>
      <c r="I19" s="59"/>
      <c r="K19" s="61"/>
      <c r="L19" s="61"/>
      <c r="M19" s="63"/>
    </row>
    <row r="20" s="1" customFormat="1" ht="25" customHeight="1" spans="1:12">
      <c r="A20" s="39">
        <v>2.3</v>
      </c>
      <c r="B20" s="5" t="s">
        <v>43</v>
      </c>
      <c r="C20" s="5"/>
      <c r="D20" s="18"/>
      <c r="E20" s="18"/>
      <c r="F20" s="22">
        <f>'[1]07概算汇总表'!F14+'[1]08 概算汇总表'!F19</f>
        <v>0.49</v>
      </c>
      <c r="G20" s="23"/>
      <c r="H20" s="13" t="s">
        <v>44</v>
      </c>
      <c r="I20" s="59"/>
      <c r="J20" s="61"/>
      <c r="K20" s="63"/>
      <c r="L20" s="3"/>
    </row>
    <row r="21" s="1" customFormat="1" ht="25" customHeight="1" spans="1:13">
      <c r="A21" s="18">
        <v>2.4</v>
      </c>
      <c r="B21" s="5" t="s">
        <v>45</v>
      </c>
      <c r="C21" s="5"/>
      <c r="D21" s="18"/>
      <c r="E21" s="18"/>
      <c r="F21" s="22">
        <f>'[1]07概算汇总表'!F15+'[1]08 概算汇总表'!F20</f>
        <v>0.29</v>
      </c>
      <c r="G21" s="23"/>
      <c r="H21" s="13" t="s">
        <v>46</v>
      </c>
      <c r="I21" s="59"/>
      <c r="J21" s="61"/>
      <c r="K21" s="63"/>
      <c r="L21" s="3"/>
      <c r="M21" s="3"/>
    </row>
    <row r="22" s="1" customFormat="1" ht="25" customHeight="1" spans="1:13">
      <c r="A22" s="39">
        <v>2.5</v>
      </c>
      <c r="B22" s="49" t="s">
        <v>47</v>
      </c>
      <c r="C22" s="50"/>
      <c r="D22" s="50"/>
      <c r="E22" s="51"/>
      <c r="F22" s="22">
        <f>'[1]07概算汇总表'!F16+'[1]08 概算汇总表'!F21</f>
        <v>0.21</v>
      </c>
      <c r="H22" s="13" t="s">
        <v>48</v>
      </c>
      <c r="I22" s="59"/>
      <c r="J22" s="61"/>
      <c r="K22" s="63"/>
      <c r="L22" s="3"/>
      <c r="M22" s="3"/>
    </row>
    <row r="23" s="1" customFormat="1" ht="25" customHeight="1" spans="1:13">
      <c r="A23" s="18">
        <v>2.6</v>
      </c>
      <c r="B23" s="5" t="s">
        <v>49</v>
      </c>
      <c r="C23" s="5"/>
      <c r="D23" s="18"/>
      <c r="E23" s="18"/>
      <c r="F23" s="22">
        <f>'[1]07概算汇总表'!F17+'[1]08 概算汇总表'!F22</f>
        <v>0.29</v>
      </c>
      <c r="G23" s="23"/>
      <c r="H23" s="13" t="s">
        <v>46</v>
      </c>
      <c r="I23" s="59"/>
      <c r="J23" s="61"/>
      <c r="K23" s="63"/>
      <c r="L23" s="3"/>
      <c r="M23" s="3"/>
    </row>
    <row r="24" s="1" customFormat="1" ht="25" customHeight="1" spans="1:13">
      <c r="A24" s="39">
        <v>2.7</v>
      </c>
      <c r="B24" s="5" t="s">
        <v>50</v>
      </c>
      <c r="C24" s="5"/>
      <c r="D24" s="18"/>
      <c r="E24" s="18"/>
      <c r="F24" s="22">
        <f>'[1]07概算汇总表'!F18+'[1]08 概算汇总表'!F23</f>
        <v>0.14</v>
      </c>
      <c r="G24" s="23"/>
      <c r="H24" s="13" t="s">
        <v>51</v>
      </c>
      <c r="I24" s="59"/>
      <c r="K24" s="63"/>
      <c r="L24" s="3"/>
      <c r="M24" s="3"/>
    </row>
    <row r="25" s="1" customFormat="1" ht="26" customHeight="1" spans="1:13">
      <c r="A25" s="52"/>
      <c r="B25" s="52"/>
      <c r="C25" s="52"/>
      <c r="D25" s="52"/>
      <c r="E25" s="52"/>
      <c r="F25" s="53"/>
      <c r="G25" s="53"/>
      <c r="K25" s="62"/>
      <c r="L25" s="3"/>
      <c r="M25" s="3"/>
    </row>
    <row r="26" s="1" customFormat="1" spans="12:12">
      <c r="L26" s="3"/>
    </row>
    <row r="27" s="1" customFormat="1" spans="12:12">
      <c r="L27" s="3"/>
    </row>
    <row r="28" s="1" customFormat="1" spans="8:12">
      <c r="H28" s="54"/>
      <c r="L28" s="3"/>
    </row>
  </sheetData>
  <mergeCells count="5">
    <mergeCell ref="A1:H1"/>
    <mergeCell ref="A3:B3"/>
    <mergeCell ref="A11:A12"/>
    <mergeCell ref="B11:B12"/>
    <mergeCell ref="C11:C12"/>
  </mergeCells>
  <pageMargins left="0.393055555555556" right="0.472222222222222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黄河湿地林场及庙庙湖片区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JY003</dc:creator>
  <cp:lastModifiedBy>WPS_1178778167</cp:lastModifiedBy>
  <dcterms:created xsi:type="dcterms:W3CDTF">2024-04-09T00:19:00Z</dcterms:created>
  <dcterms:modified xsi:type="dcterms:W3CDTF">2024-04-12T08:24:08Z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FECC9710ED8948BE8913DDAB537DDCA7_13</vt:lpwstr>
  </property>
</Properties>
</file>