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概算汇总表" sheetId="1" r:id="rId1"/>
    <sheet name="总投资比表" sheetId="2" r:id="rId2"/>
    <sheet name="Sheet3" sheetId="3" r:id="rId3"/>
  </sheets>
  <definedNames>
    <definedName name="_xlnm.Print_Titles" localSheetId="0">概算汇总表!$2:$4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<sst xmlns="http://schemas.openxmlformats.org/spreadsheetml/2006/main" count="79" uniqueCount="56">
  <si>
    <t>附件1.</t>
  </si>
  <si>
    <t>平罗县城关镇综合养老服务中心建设项目调整概算表</t>
  </si>
  <si>
    <t>序号</t>
  </si>
  <si>
    <t>工程及费用名称</t>
  </si>
  <si>
    <t>概算价值（万元）</t>
  </si>
  <si>
    <t>技术经济指标</t>
  </si>
  <si>
    <t>备注</t>
  </si>
  <si>
    <t>土建及装修</t>
  </si>
  <si>
    <t>安装工程费</t>
  </si>
  <si>
    <t>设备</t>
  </si>
  <si>
    <t>其它费用</t>
  </si>
  <si>
    <t>合计（万元）</t>
  </si>
  <si>
    <t>单位</t>
  </si>
  <si>
    <t>面积</t>
  </si>
  <si>
    <t>单位/㎡造价（元）</t>
  </si>
  <si>
    <t>一</t>
  </si>
  <si>
    <t>建筑工程费</t>
  </si>
  <si>
    <t xml:space="preserve"> </t>
  </si>
  <si>
    <t>城关镇综合养老服务中心建设项目</t>
  </si>
  <si>
    <t>㎡</t>
  </si>
  <si>
    <t>土建工程</t>
  </si>
  <si>
    <t>给排水工程</t>
  </si>
  <si>
    <t>电气工程</t>
  </si>
  <si>
    <t>采暖工程</t>
  </si>
  <si>
    <t>设备购置费</t>
  </si>
  <si>
    <t>项</t>
  </si>
  <si>
    <t>二</t>
  </si>
  <si>
    <t>项目建设管理费</t>
  </si>
  <si>
    <t>财建[2016]504号</t>
  </si>
  <si>
    <t>工程监理费</t>
  </si>
  <si>
    <t>发改价[2015]299号</t>
  </si>
  <si>
    <t>建设方案初步设计费</t>
  </si>
  <si>
    <t>工程设计费(包含效果图设计)</t>
  </si>
  <si>
    <t>工程造价咨询费</t>
  </si>
  <si>
    <t>宁勘设协（2016）号</t>
  </si>
  <si>
    <t>工程造价审核(包含工程
结算审核与财务决算)</t>
  </si>
  <si>
    <t>工程招标</t>
  </si>
  <si>
    <t>[2010]87号文件规定</t>
  </si>
  <si>
    <t>施工图审查费</t>
  </si>
  <si>
    <t>BIM技术应用设计阶段</t>
  </si>
  <si>
    <t>计价格[2002]125号下浮20%</t>
  </si>
  <si>
    <t>检测鉴定费</t>
  </si>
  <si>
    <t>市场价</t>
  </si>
  <si>
    <t>改造验算报告费</t>
  </si>
  <si>
    <t>宁建（消）发【2023】17号</t>
  </si>
  <si>
    <t>三</t>
  </si>
  <si>
    <t>预备费</t>
  </si>
  <si>
    <t>（建筑工程费）*3%</t>
  </si>
  <si>
    <t>总投资</t>
  </si>
  <si>
    <t>平罗县城关镇综合养老服务中心建设项目设计投资比表</t>
  </si>
  <si>
    <t>投资比（%）</t>
  </si>
  <si>
    <t>土建工程费</t>
  </si>
  <si>
    <t>设备工程费</t>
  </si>
  <si>
    <t>建筑工程</t>
  </si>
  <si>
    <t xml:space="preserve">总投资 </t>
  </si>
  <si>
    <t>投资比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</si>
</sst>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1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8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2" borderId="0" xfId="0" applyNumberFormat="1" applyFill="1">
      <alignment vertical="center"/>
    </xf>
    <xf numFmtId="176" fontId="4" fillId="0" borderId="0" xfId="0" applyNumberFormat="1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177" fontId="5" fillId="0" borderId="0" xfId="0" applyNumberFormat="1" applyFont="1" applyAlignment="1">
      <alignment horizontal="left" vertical="center" wrapText="1"/>
    </xf>
    <xf numFmtId="177" fontId="6" fillId="0" borderId="0" xfId="0" applyNumberFormat="1" applyFont="1" applyFill="1" applyAlignment="1">
      <alignment vertical="center" wrapText="1"/>
    </xf>
    <xf numFmtId="177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zoomScale="110" zoomScaleNormal="110" workbookViewId="0">
      <selection activeCell="G5" sqref="G5"/>
    </sheetView>
  </sheetViews>
  <sheetFormatPr defaultColWidth="9" defaultRowHeight="13.5"/>
  <cols>
    <col min="1" max="1" width="3.975" style="13" customWidth="1"/>
    <col min="2" max="2" width="27.8333333333333" style="14" customWidth="1"/>
    <col min="3" max="3" width="9.625" style="15" customWidth="1"/>
    <col min="4" max="4" width="9.625" style="16" customWidth="1"/>
    <col min="5" max="6" width="9.625" style="17" customWidth="1"/>
    <col min="7" max="7" width="12.8333333333333" style="12" customWidth="1"/>
    <col min="8" max="8" width="7.33333333333333" style="12" customWidth="1"/>
    <col min="9" max="9" width="7.75" style="12" customWidth="1"/>
    <col min="10" max="10" width="15.75" style="17" customWidth="1"/>
    <col min="11" max="11" width="24.1916666666667" style="13" customWidth="1"/>
  </cols>
  <sheetData>
    <row r="1" ht="15" customHeight="1" spans="1:11">
      <c r="A1" s="18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39"/>
    </row>
    <row r="2" ht="23" customHeight="1" spans="1:11">
      <c r="A2" s="20" t="s">
        <v>1</v>
      </c>
      <c r="B2" s="20"/>
      <c r="C2" s="21"/>
      <c r="D2" s="21"/>
      <c r="E2" s="21"/>
      <c r="F2" s="21"/>
      <c r="G2" s="21"/>
      <c r="H2" s="21"/>
      <c r="I2" s="21"/>
      <c r="J2" s="21"/>
      <c r="K2" s="20"/>
    </row>
    <row r="3" ht="19" customHeight="1" spans="1:11">
      <c r="A3" s="22" t="s">
        <v>2</v>
      </c>
      <c r="B3" s="23" t="s">
        <v>3</v>
      </c>
      <c r="C3" s="24" t="s">
        <v>4</v>
      </c>
      <c r="D3" s="25"/>
      <c r="E3" s="26"/>
      <c r="F3" s="26"/>
      <c r="G3" s="26"/>
      <c r="H3" s="23" t="s">
        <v>5</v>
      </c>
      <c r="I3" s="23"/>
      <c r="J3" s="40"/>
      <c r="K3" s="23" t="s">
        <v>6</v>
      </c>
    </row>
    <row r="4" ht="19" customHeight="1" spans="1:11">
      <c r="A4" s="27"/>
      <c r="B4" s="23"/>
      <c r="C4" s="24" t="s">
        <v>7</v>
      </c>
      <c r="D4" s="24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40" t="s">
        <v>14</v>
      </c>
      <c r="K4" s="23"/>
    </row>
    <row r="5" ht="19" customHeight="1" spans="1:11">
      <c r="A5" s="23" t="s">
        <v>15</v>
      </c>
      <c r="B5" s="28" t="s">
        <v>16</v>
      </c>
      <c r="C5" s="29">
        <f>C6</f>
        <v>141.25</v>
      </c>
      <c r="D5" s="29">
        <v>110.33</v>
      </c>
      <c r="E5" s="30">
        <f>E6</f>
        <v>170.23</v>
      </c>
      <c r="F5" s="23"/>
      <c r="G5" s="31">
        <f>C5+D5+E5</f>
        <v>421.81</v>
      </c>
      <c r="H5" s="23" t="s">
        <v>17</v>
      </c>
      <c r="I5" s="23"/>
      <c r="J5" s="40"/>
      <c r="K5" s="23"/>
    </row>
    <row r="6" s="12" customFormat="1" ht="19" customHeight="1" spans="1:11">
      <c r="A6" s="23">
        <v>1</v>
      </c>
      <c r="B6" s="32" t="s">
        <v>18</v>
      </c>
      <c r="C6" s="24">
        <f>C7</f>
        <v>141.25</v>
      </c>
      <c r="D6" s="24">
        <v>110.33</v>
      </c>
      <c r="E6" s="23">
        <f>E11</f>
        <v>170.23</v>
      </c>
      <c r="F6" s="23"/>
      <c r="G6" s="33">
        <f>C6+D6+E6</f>
        <v>421.81</v>
      </c>
      <c r="H6" s="23" t="s">
        <v>19</v>
      </c>
      <c r="I6" s="23">
        <v>1452.38</v>
      </c>
      <c r="J6" s="33">
        <f>G6/I6*10000</f>
        <v>2904.26747820818</v>
      </c>
      <c r="K6" s="23"/>
    </row>
    <row r="7" s="12" customFormat="1" ht="19" customHeight="1" spans="1:11">
      <c r="A7" s="23">
        <v>1.1</v>
      </c>
      <c r="B7" s="34" t="s">
        <v>20</v>
      </c>
      <c r="C7" s="24">
        <v>141.25</v>
      </c>
      <c r="D7" s="24" t="s">
        <v>17</v>
      </c>
      <c r="E7" s="23"/>
      <c r="F7" s="23"/>
      <c r="G7" s="23"/>
      <c r="H7" s="23" t="s">
        <v>19</v>
      </c>
      <c r="I7" s="23"/>
      <c r="J7" s="33">
        <f>C7/I6*10000</f>
        <v>972.541621338768</v>
      </c>
      <c r="K7" s="23" t="s">
        <v>17</v>
      </c>
    </row>
    <row r="8" s="12" customFormat="1" ht="19" customHeight="1" spans="1:11">
      <c r="A8" s="23">
        <v>1.2</v>
      </c>
      <c r="B8" s="34" t="s">
        <v>21</v>
      </c>
      <c r="C8" s="24"/>
      <c r="D8" s="24">
        <v>11.26</v>
      </c>
      <c r="E8" s="23"/>
      <c r="F8" s="23"/>
      <c r="G8" s="23"/>
      <c r="H8" s="23" t="s">
        <v>19</v>
      </c>
      <c r="I8" s="23"/>
      <c r="J8" s="33">
        <f>D8/I6*10000</f>
        <v>77.5279196904391</v>
      </c>
      <c r="K8" s="23"/>
    </row>
    <row r="9" s="12" customFormat="1" ht="19" customHeight="1" spans="1:11">
      <c r="A9" s="23">
        <v>1.3</v>
      </c>
      <c r="B9" s="34" t="s">
        <v>22</v>
      </c>
      <c r="C9" s="24"/>
      <c r="D9" s="24">
        <v>76.92</v>
      </c>
      <c r="E9" s="23"/>
      <c r="F9" s="23"/>
      <c r="G9" s="23"/>
      <c r="H9" s="23" t="s">
        <v>19</v>
      </c>
      <c r="I9" s="23"/>
      <c r="J9" s="33">
        <f>D9/I6*10000</f>
        <v>529.613462041614</v>
      </c>
      <c r="K9" s="23"/>
    </row>
    <row r="10" s="12" customFormat="1" ht="19" customHeight="1" spans="1:11">
      <c r="A10" s="23">
        <v>1.4</v>
      </c>
      <c r="B10" s="34" t="s">
        <v>23</v>
      </c>
      <c r="C10" s="24"/>
      <c r="D10" s="24">
        <v>22.14</v>
      </c>
      <c r="E10" s="23"/>
      <c r="F10" s="23"/>
      <c r="G10" s="23"/>
      <c r="H10" s="23" t="s">
        <v>19</v>
      </c>
      <c r="I10" s="23"/>
      <c r="J10" s="33">
        <f>D10/I6*10000</f>
        <v>152.439444222586</v>
      </c>
      <c r="K10" s="23"/>
    </row>
    <row r="11" s="12" customFormat="1" ht="19" customHeight="1" spans="1:11">
      <c r="A11" s="23">
        <v>1.5</v>
      </c>
      <c r="B11" s="35" t="s">
        <v>24</v>
      </c>
      <c r="C11" s="24"/>
      <c r="D11" s="24"/>
      <c r="E11" s="23">
        <v>170.23</v>
      </c>
      <c r="F11" s="23"/>
      <c r="G11" s="23"/>
      <c r="H11" s="23" t="s">
        <v>25</v>
      </c>
      <c r="I11" s="23">
        <v>1</v>
      </c>
      <c r="J11" s="23">
        <f>E11/I11*10000</f>
        <v>1702300</v>
      </c>
      <c r="K11" s="23"/>
    </row>
    <row r="12" ht="19" customHeight="1" spans="1:11">
      <c r="A12" s="23" t="s">
        <v>26</v>
      </c>
      <c r="B12" s="28" t="s">
        <v>10</v>
      </c>
      <c r="C12" s="24"/>
      <c r="D12" s="24"/>
      <c r="E12" s="23"/>
      <c r="F12" s="33">
        <f>SUM(F13:F23)</f>
        <v>13.801272</v>
      </c>
      <c r="G12" s="33">
        <f>F12</f>
        <v>13.801272</v>
      </c>
      <c r="H12" s="23"/>
      <c r="I12" s="23"/>
      <c r="J12" s="23"/>
      <c r="K12" s="23"/>
    </row>
    <row r="13" ht="19" customHeight="1" spans="1:11">
      <c r="A13" s="23">
        <v>1</v>
      </c>
      <c r="B13" s="28" t="s">
        <v>27</v>
      </c>
      <c r="C13" s="24"/>
      <c r="D13" s="24"/>
      <c r="E13" s="23"/>
      <c r="F13" s="33">
        <v>0.5</v>
      </c>
      <c r="G13" s="33">
        <f>F13</f>
        <v>0.5</v>
      </c>
      <c r="H13" s="23"/>
      <c r="I13" s="23"/>
      <c r="J13" s="23"/>
      <c r="K13" s="41" t="s">
        <v>28</v>
      </c>
    </row>
    <row r="14" ht="19" customHeight="1" spans="1:11">
      <c r="A14" s="23">
        <v>2</v>
      </c>
      <c r="B14" s="28" t="s">
        <v>29</v>
      </c>
      <c r="C14" s="24"/>
      <c r="D14" s="24"/>
      <c r="E14" s="23"/>
      <c r="F14" s="33">
        <v>2.400565</v>
      </c>
      <c r="G14" s="33">
        <f>F14</f>
        <v>2.400565</v>
      </c>
      <c r="H14" s="23"/>
      <c r="I14" s="23"/>
      <c r="J14" s="23"/>
      <c r="K14" s="41" t="s">
        <v>30</v>
      </c>
    </row>
    <row r="15" ht="19" customHeight="1" spans="1:11">
      <c r="A15" s="23">
        <v>3</v>
      </c>
      <c r="B15" s="28" t="s">
        <v>31</v>
      </c>
      <c r="C15" s="24"/>
      <c r="D15" s="24"/>
      <c r="E15" s="23"/>
      <c r="F15" s="33">
        <v>0.8</v>
      </c>
      <c r="G15" s="33">
        <f t="shared" ref="G13:G25" si="0">F15</f>
        <v>0.8</v>
      </c>
      <c r="H15" s="23"/>
      <c r="I15" s="23"/>
      <c r="J15" s="23"/>
      <c r="K15" s="41" t="s">
        <v>30</v>
      </c>
    </row>
    <row r="16" ht="19" customHeight="1" spans="1:11">
      <c r="A16" s="23">
        <v>4</v>
      </c>
      <c r="B16" s="36" t="s">
        <v>32</v>
      </c>
      <c r="C16" s="24"/>
      <c r="D16" s="24"/>
      <c r="E16" s="23"/>
      <c r="F16" s="33">
        <v>3.5</v>
      </c>
      <c r="G16" s="33">
        <f t="shared" si="0"/>
        <v>3.5</v>
      </c>
      <c r="H16" s="23"/>
      <c r="I16" s="23"/>
      <c r="J16" s="23"/>
      <c r="K16" s="41" t="s">
        <v>30</v>
      </c>
    </row>
    <row r="17" ht="19" customHeight="1" spans="1:11">
      <c r="A17" s="23">
        <v>5</v>
      </c>
      <c r="B17" s="28" t="s">
        <v>33</v>
      </c>
      <c r="C17" s="24"/>
      <c r="D17" s="24"/>
      <c r="E17" s="23"/>
      <c r="F17" s="33">
        <v>0.600141</v>
      </c>
      <c r="G17" s="33">
        <f t="shared" si="0"/>
        <v>0.600141</v>
      </c>
      <c r="H17" s="23"/>
      <c r="I17" s="23"/>
      <c r="J17" s="23"/>
      <c r="K17" s="41" t="s">
        <v>34</v>
      </c>
    </row>
    <row r="18" ht="29" customHeight="1" spans="1:11">
      <c r="A18" s="23">
        <v>6</v>
      </c>
      <c r="B18" s="36" t="s">
        <v>35</v>
      </c>
      <c r="C18" s="24"/>
      <c r="D18" s="24"/>
      <c r="E18" s="23"/>
      <c r="F18" s="33">
        <v>1.200283</v>
      </c>
      <c r="G18" s="33">
        <f t="shared" si="0"/>
        <v>1.200283</v>
      </c>
      <c r="H18" s="23"/>
      <c r="I18" s="23"/>
      <c r="J18" s="23"/>
      <c r="K18" s="41" t="s">
        <v>30</v>
      </c>
    </row>
    <row r="19" ht="19" customHeight="1" spans="1:11">
      <c r="A19" s="23">
        <v>7</v>
      </c>
      <c r="B19" s="28" t="s">
        <v>36</v>
      </c>
      <c r="C19" s="24"/>
      <c r="D19" s="24"/>
      <c r="E19" s="23"/>
      <c r="F19" s="37">
        <v>1.200283</v>
      </c>
      <c r="G19" s="33">
        <f t="shared" si="0"/>
        <v>1.200283</v>
      </c>
      <c r="H19" s="23"/>
      <c r="I19" s="23"/>
      <c r="J19" s="23"/>
      <c r="K19" s="41" t="s">
        <v>37</v>
      </c>
    </row>
    <row r="20" ht="19" customHeight="1" spans="1:11">
      <c r="A20" s="23">
        <v>8</v>
      </c>
      <c r="B20" s="28" t="s">
        <v>38</v>
      </c>
      <c r="C20" s="24"/>
      <c r="D20" s="24"/>
      <c r="E20" s="23"/>
      <c r="F20" s="26">
        <v>0.5</v>
      </c>
      <c r="G20" s="33">
        <f t="shared" si="0"/>
        <v>0.5</v>
      </c>
      <c r="H20" s="23"/>
      <c r="I20" s="23"/>
      <c r="J20" s="23"/>
      <c r="K20" s="42" t="s">
        <v>30</v>
      </c>
    </row>
    <row r="21" ht="19" customHeight="1" spans="1:11">
      <c r="A21" s="23">
        <v>9</v>
      </c>
      <c r="B21" s="28" t="s">
        <v>39</v>
      </c>
      <c r="C21" s="24"/>
      <c r="D21" s="24"/>
      <c r="E21" s="23"/>
      <c r="F21" s="26">
        <v>0.8</v>
      </c>
      <c r="G21" s="33">
        <f t="shared" si="0"/>
        <v>0.8</v>
      </c>
      <c r="H21" s="23"/>
      <c r="I21" s="23"/>
      <c r="J21" s="23"/>
      <c r="K21" s="43" t="s">
        <v>40</v>
      </c>
    </row>
    <row r="22" ht="19" customHeight="1" spans="1:11">
      <c r="A22" s="23">
        <v>10</v>
      </c>
      <c r="B22" s="28" t="s">
        <v>41</v>
      </c>
      <c r="C22" s="24"/>
      <c r="D22" s="24"/>
      <c r="E22" s="23"/>
      <c r="F22" s="26">
        <v>1.8</v>
      </c>
      <c r="G22" s="33">
        <f t="shared" si="0"/>
        <v>1.8</v>
      </c>
      <c r="H22" s="23"/>
      <c r="I22" s="23"/>
      <c r="J22" s="23"/>
      <c r="K22" s="23" t="s">
        <v>42</v>
      </c>
    </row>
    <row r="23" ht="19" customHeight="1" spans="1:11">
      <c r="A23" s="23">
        <v>12</v>
      </c>
      <c r="B23" s="28" t="s">
        <v>43</v>
      </c>
      <c r="C23" s="24"/>
      <c r="D23" s="24"/>
      <c r="E23" s="23"/>
      <c r="F23" s="26">
        <v>0.5</v>
      </c>
      <c r="G23" s="33">
        <f t="shared" si="0"/>
        <v>0.5</v>
      </c>
      <c r="H23" s="23"/>
      <c r="I23" s="23"/>
      <c r="J23" s="23"/>
      <c r="K23" s="43" t="s">
        <v>44</v>
      </c>
    </row>
    <row r="24" ht="19" customHeight="1" spans="1:11">
      <c r="A24" s="23" t="s">
        <v>45</v>
      </c>
      <c r="B24" s="28" t="s">
        <v>46</v>
      </c>
      <c r="C24" s="24"/>
      <c r="D24" s="24"/>
      <c r="E24" s="23"/>
      <c r="F24" s="33">
        <v>8.71</v>
      </c>
      <c r="G24" s="33">
        <f t="shared" si="0"/>
        <v>8.71</v>
      </c>
      <c r="H24" s="23"/>
      <c r="I24" s="23"/>
      <c r="J24" s="23"/>
      <c r="K24" s="44" t="s">
        <v>47</v>
      </c>
    </row>
    <row r="25" ht="19" customHeight="1" spans="1:11">
      <c r="A25" s="23"/>
      <c r="B25" s="28" t="s">
        <v>48</v>
      </c>
      <c r="C25" s="24"/>
      <c r="D25" s="24"/>
      <c r="E25" s="23"/>
      <c r="F25" s="23"/>
      <c r="G25" s="38">
        <v>444.32</v>
      </c>
      <c r="H25" s="23"/>
      <c r="I25" s="23"/>
      <c r="J25" s="23"/>
      <c r="K25" s="41"/>
    </row>
  </sheetData>
  <mergeCells count="6">
    <mergeCell ref="A1:B1"/>
    <mergeCell ref="A2:K2"/>
    <mergeCell ref="C3:G3"/>
    <mergeCell ref="H3:J3"/>
    <mergeCell ref="A3:A4"/>
    <mergeCell ref="B3:B4"/>
  </mergeCells>
  <printOptions horizontalCentered="1" verticalCentered="1"/>
  <pageMargins left="0.354166666666667" right="0.354166666666667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workbookViewId="0">
      <selection activeCell="M13" sqref="M13"/>
    </sheetView>
  </sheetViews>
  <sheetFormatPr defaultColWidth="9" defaultRowHeight="13.5"/>
  <cols>
    <col min="1" max="1" width="4.88333333333333" style="1" customWidth="1"/>
    <col min="2" max="2" width="9.75" style="1" customWidth="1"/>
    <col min="3" max="3" width="10.8833333333333" style="1" customWidth="1"/>
    <col min="4" max="4" width="9.75" style="1" customWidth="1"/>
    <col min="5" max="5" width="10" style="1" customWidth="1"/>
    <col min="6" max="6" width="9.13333333333333" style="1" customWidth="1"/>
    <col min="7" max="7" width="8.13333333333333" style="1" customWidth="1"/>
    <col min="8" max="8" width="11.1333333333333" style="1" customWidth="1"/>
    <col min="9" max="9" width="15.3333333333333" style="1" customWidth="1"/>
    <col min="10" max="16" width="9" style="1"/>
    <col min="17" max="17" width="13" style="1" customWidth="1"/>
    <col min="18" max="19" width="9" style="1"/>
    <col min="20" max="20" width="9.44166666666667" style="1" customWidth="1"/>
    <col min="21" max="16384" width="9" style="1"/>
  </cols>
  <sheetData>
    <row r="1" ht="41.4" customHeight="1" spans="1:14">
      <c r="A1" s="2" t="s">
        <v>49</v>
      </c>
      <c r="B1" s="3"/>
      <c r="C1" s="3"/>
      <c r="D1" s="3"/>
      <c r="E1" s="3"/>
      <c r="F1" s="3"/>
      <c r="G1" s="3"/>
      <c r="H1" s="3"/>
      <c r="I1" s="3"/>
      <c r="J1" s="9"/>
      <c r="K1" s="9"/>
      <c r="L1" s="9"/>
      <c r="M1" s="9"/>
      <c r="N1" s="9"/>
    </row>
    <row r="2" ht="22.05" customHeight="1" spans="1:9">
      <c r="A2" s="4" t="s">
        <v>2</v>
      </c>
      <c r="B2" s="4" t="s">
        <v>3</v>
      </c>
      <c r="C2" s="5" t="s">
        <v>4</v>
      </c>
      <c r="D2" s="5"/>
      <c r="E2" s="5"/>
      <c r="F2" s="5"/>
      <c r="G2" s="5"/>
      <c r="H2" s="5"/>
      <c r="I2" s="5" t="s">
        <v>50</v>
      </c>
    </row>
    <row r="3" ht="22.05" customHeight="1" spans="1:9">
      <c r="A3" s="4"/>
      <c r="B3" s="4"/>
      <c r="C3" s="5" t="s">
        <v>51</v>
      </c>
      <c r="D3" s="5" t="s">
        <v>8</v>
      </c>
      <c r="E3" s="5" t="s">
        <v>52</v>
      </c>
      <c r="F3" s="5" t="s">
        <v>10</v>
      </c>
      <c r="G3" s="5" t="s">
        <v>46</v>
      </c>
      <c r="H3" s="5" t="s">
        <v>11</v>
      </c>
      <c r="I3" s="5"/>
    </row>
    <row r="4" ht="22.05" customHeight="1" spans="1:9">
      <c r="A4" s="6" t="s">
        <v>15</v>
      </c>
      <c r="B4" s="7" t="s">
        <v>53</v>
      </c>
      <c r="C4" s="6">
        <f>概算汇总表!C5</f>
        <v>141.25</v>
      </c>
      <c r="D4" s="6">
        <f>概算汇总表!D5</f>
        <v>110.33</v>
      </c>
      <c r="E4" s="6">
        <f>概算汇总表!E5</f>
        <v>170.23</v>
      </c>
      <c r="F4" s="6"/>
      <c r="G4" s="6"/>
      <c r="H4" s="6">
        <f>C4+D4+E4</f>
        <v>421.81</v>
      </c>
      <c r="I4" s="6">
        <f>H4/H13*100</f>
        <v>94.9338314728124</v>
      </c>
    </row>
    <row r="5" ht="22.05" customHeight="1" spans="1:9">
      <c r="A5" s="6"/>
      <c r="B5" s="7"/>
      <c r="C5" s="6"/>
      <c r="D5" s="6"/>
      <c r="E5" s="6"/>
      <c r="F5" s="6"/>
      <c r="G5" s="6"/>
      <c r="H5" s="6"/>
      <c r="I5" s="6"/>
    </row>
    <row r="6" ht="22.05" customHeight="1" spans="1:9">
      <c r="A6" s="6"/>
      <c r="B6" s="7"/>
      <c r="C6" s="6"/>
      <c r="D6" s="6"/>
      <c r="E6" s="6"/>
      <c r="F6" s="6"/>
      <c r="G6" s="6"/>
      <c r="H6" s="6"/>
      <c r="I6" s="6"/>
    </row>
    <row r="7" ht="22.05" customHeight="1" spans="1:9">
      <c r="A7" s="6" t="s">
        <v>26</v>
      </c>
      <c r="B7" s="7" t="s">
        <v>10</v>
      </c>
      <c r="C7" s="6"/>
      <c r="D7" s="6"/>
      <c r="E7" s="6"/>
      <c r="F7" s="6">
        <f>概算汇总表!G12</f>
        <v>13.801272</v>
      </c>
      <c r="G7" s="6"/>
      <c r="H7" s="6">
        <f>F7</f>
        <v>13.801272</v>
      </c>
      <c r="I7" s="6">
        <f>H7/H13*100</f>
        <v>3.10615592365862</v>
      </c>
    </row>
    <row r="8" ht="22.05" customHeight="1" spans="1:9">
      <c r="A8" s="6"/>
      <c r="B8" s="7"/>
      <c r="C8" s="6"/>
      <c r="D8" s="6"/>
      <c r="E8" s="6"/>
      <c r="F8" s="6"/>
      <c r="G8" s="6"/>
      <c r="H8" s="6"/>
      <c r="I8" s="6"/>
    </row>
    <row r="9" ht="22.05" customHeight="1" spans="1:9">
      <c r="A9" s="6"/>
      <c r="B9" s="7"/>
      <c r="C9" s="6"/>
      <c r="D9" s="6"/>
      <c r="E9" s="6"/>
      <c r="F9" s="6"/>
      <c r="G9" s="6"/>
      <c r="H9" s="6"/>
      <c r="I9" s="6"/>
    </row>
    <row r="10" ht="22.05" customHeight="1" spans="1:9">
      <c r="A10" s="6" t="s">
        <v>45</v>
      </c>
      <c r="B10" s="7" t="s">
        <v>46</v>
      </c>
      <c r="C10" s="6"/>
      <c r="D10" s="6"/>
      <c r="E10" s="6"/>
      <c r="F10" s="6"/>
      <c r="G10" s="6">
        <f>概算汇总表!G24</f>
        <v>8.71</v>
      </c>
      <c r="H10" s="6">
        <f>G10</f>
        <v>8.71</v>
      </c>
      <c r="I10" s="6">
        <f>H10/H13*100</f>
        <v>1.96029888368743</v>
      </c>
    </row>
    <row r="11" ht="22.05" customHeight="1" spans="1:9">
      <c r="A11" s="6"/>
      <c r="B11" s="7"/>
      <c r="C11" s="6"/>
      <c r="D11" s="6"/>
      <c r="E11" s="6"/>
      <c r="F11" s="6"/>
      <c r="G11" s="6"/>
      <c r="H11" s="6"/>
      <c r="I11" s="6"/>
    </row>
    <row r="12" ht="22.05" customHeight="1" spans="1:14">
      <c r="A12" s="6"/>
      <c r="B12" s="7"/>
      <c r="C12" s="6"/>
      <c r="D12" s="6"/>
      <c r="E12" s="6"/>
      <c r="F12" s="6"/>
      <c r="G12" s="6"/>
      <c r="H12" s="6"/>
      <c r="I12" s="6"/>
      <c r="N12" s="1">
        <f>C13+D13+E13+F13+G13</f>
        <v>444.321272</v>
      </c>
    </row>
    <row r="13" ht="22.05" customHeight="1" spans="1:9">
      <c r="A13" s="6"/>
      <c r="B13" s="7" t="s">
        <v>54</v>
      </c>
      <c r="C13" s="6">
        <f>C4</f>
        <v>141.25</v>
      </c>
      <c r="D13" s="6">
        <f>D4</f>
        <v>110.33</v>
      </c>
      <c r="E13" s="6">
        <f>E4</f>
        <v>170.23</v>
      </c>
      <c r="F13" s="6">
        <f>F7</f>
        <v>13.801272</v>
      </c>
      <c r="G13" s="6">
        <f>G10</f>
        <v>8.71</v>
      </c>
      <c r="H13" s="8">
        <v>444.32</v>
      </c>
      <c r="I13" s="6">
        <f>I4+I7+I10</f>
        <v>100.000286280158</v>
      </c>
    </row>
    <row r="14" ht="22.05" customHeight="1" spans="1:9">
      <c r="A14" s="6"/>
      <c r="B14" s="7"/>
      <c r="C14" s="6"/>
      <c r="D14" s="6"/>
      <c r="E14" s="6"/>
      <c r="F14" s="6"/>
      <c r="G14" s="6"/>
      <c r="H14" s="6"/>
      <c r="I14" s="6"/>
    </row>
    <row r="15" ht="22.05" customHeight="1" spans="1:9">
      <c r="A15" s="6"/>
      <c r="B15" s="7"/>
      <c r="C15" s="6"/>
      <c r="D15" s="6"/>
      <c r="E15" s="6"/>
      <c r="F15" s="6"/>
      <c r="G15" s="6"/>
      <c r="H15" s="6"/>
      <c r="I15" s="6"/>
    </row>
    <row r="16" ht="22.05" customHeight="1" spans="1:9">
      <c r="A16" s="6"/>
      <c r="B16" s="7" t="s">
        <v>55</v>
      </c>
      <c r="C16" s="6">
        <f>C13/H13*100</f>
        <v>31.7901512423479</v>
      </c>
      <c r="D16" s="6">
        <f>D13/H13*100</f>
        <v>24.8312027367663</v>
      </c>
      <c r="E16" s="6">
        <f>E13/H13*100</f>
        <v>38.3124774936982</v>
      </c>
      <c r="F16" s="6">
        <f>F13/H13*100</f>
        <v>3.10615592365862</v>
      </c>
      <c r="G16" s="6">
        <f>G13/H13*100</f>
        <v>1.96029888368743</v>
      </c>
      <c r="H16" s="6">
        <f>C16+D16+E16+F16+G16</f>
        <v>100.000286280158</v>
      </c>
      <c r="I16" s="6"/>
    </row>
    <row r="22" spans="15:19">
      <c r="O22" s="10"/>
      <c r="P22" s="10"/>
      <c r="Q22" s="10"/>
      <c r="R22" s="10"/>
      <c r="S22" s="10"/>
    </row>
    <row r="23" spans="15:19">
      <c r="O23" s="11"/>
      <c r="P23" s="11"/>
      <c r="Q23" s="11"/>
      <c r="R23" s="11"/>
      <c r="S23" s="11"/>
    </row>
    <row r="24" spans="15:19">
      <c r="O24" s="11"/>
      <c r="P24" s="11"/>
      <c r="Q24" s="11"/>
      <c r="R24" s="11"/>
      <c r="S24" s="11"/>
    </row>
  </sheetData>
  <mergeCells count="5">
    <mergeCell ref="A1:I1"/>
    <mergeCell ref="C2:H2"/>
    <mergeCell ref="A2:A3"/>
    <mergeCell ref="B2:B3"/>
    <mergeCell ref="I2:I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9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概算汇总表</vt:lpstr>
      <vt:lpstr>总投资比表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WPS_1178778167</cp:lastModifiedBy>
  <dcterms:created xsi:type="dcterms:W3CDTF">2015-09-21T06:18:00Z</dcterms:created>
  <dcterms:modified xsi:type="dcterms:W3CDTF">2024-04-09T06:49:14Z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 linkTarget="0">
    <vt:lpwstr>11</vt:lpwstr>
  </property>
  <property fmtid="{D5CDD505-2E9C-101B-9397-08002B2CF9AE}" pid="4" name="ICV">
    <vt:lpwstr>8148159490DF4894B36E561217C494A8_13</vt:lpwstr>
  </property>
</Properties>
</file>