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20" tabRatio="683" firstSheet="1" activeTab="2"/>
  </bookViews>
  <sheets>
    <sheet name="总概算表 " sheetId="1" state="hidden" r:id="rId1"/>
    <sheet name="汇总表" sheetId="2" r:id="rId2"/>
    <sheet name="综合概算表 " sheetId="3" r:id="rId3"/>
  </sheets>
  <definedNames>
    <definedName name="_xlnm.Print_Titles" localSheetId="2">'综合概算表 '!$1:$4</definedName>
    <definedName name="_xlnm.Print_Area" localSheetId="2">'综合概算表 '!$A$1:$J$26</definedName>
  </definedNames>
  <calcPr fullCalcOnLoad="1"/>
</workbook>
</file>

<file path=xl/sharedStrings.xml><?xml version="1.0" encoding="utf-8"?>
<sst xmlns="http://schemas.openxmlformats.org/spreadsheetml/2006/main" count="95" uniqueCount="59">
  <si>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</si>
  <si>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</si>
  <si>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</si>
  <si>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</si>
  <si>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</si>
  <si>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</si>
  <si>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</si>
  <si>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</si>
  <si>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</si>
  <si>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</si>
  <si>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</si>
  <si>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</si>
  <si>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</si>
  <si>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</si>
  <si>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</si>
  <si>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</si>
  <si>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</si>
  <si>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</si>
  <si>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</si>
  <si>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</si>
  <si>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</si>
  <si>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表1</t>
  </si>
  <si>
    <t>序号</t>
  </si>
  <si>
    <t>工程或费用名称</t>
  </si>
  <si>
    <t xml:space="preserve">         概算价值  （万元）</t>
  </si>
  <si>
    <t>占投资额（%）</t>
  </si>
  <si>
    <t>工程费用</t>
  </si>
  <si>
    <t>三</t>
  </si>
  <si>
    <t>预备费</t>
  </si>
  <si>
    <t>总投资</t>
  </si>
  <si>
    <t>综合概算表</t>
  </si>
  <si>
    <t>项目名称：平罗县宝丰镇宝丰村菌菇产业园区2023-2024年日光温室建设一期项目</t>
  </si>
  <si>
    <t>表2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</si>
  <si>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</si>
  <si>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</si>
  <si>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</si>
  <si>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</si>
  <si>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</si>
  <si>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</si>
  <si>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(一）</t>
  </si>
  <si>
    <t>日光温室建设工程</t>
  </si>
  <si>
    <t>日光温室（80m×14.5m）</t>
  </si>
  <si>
    <t>土建工程</t>
  </si>
  <si>
    <t>座</t>
  </si>
  <si>
    <t>安装工程(含耳房）</t>
  </si>
  <si>
    <t>(二）</t>
  </si>
  <si>
    <t>室外配套工程</t>
  </si>
  <si>
    <t>室外给水工程</t>
  </si>
  <si>
    <t>项</t>
  </si>
  <si>
    <t>室外电气工程</t>
  </si>
  <si>
    <t>工程勘测费</t>
  </si>
  <si>
    <t>万元</t>
  </si>
  <si>
    <t>工程设计费</t>
  </si>
  <si>
    <t>施工图审查费</t>
  </si>
  <si>
    <t>招标代理服务费</t>
  </si>
  <si>
    <t>预结算编审费</t>
  </si>
  <si>
    <t>工程监理费</t>
  </si>
  <si>
    <t>试验检测费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</si>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</sst>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;[Red]0"/>
    <numFmt numFmtId="180" formatCode="0.00_);[Red]\(0.00\)"/>
    <numFmt numFmtId="181" formatCode="0.0;[Red]0.0"/>
    <numFmt numFmtId="182" formatCode="0.0_);[Red]\(0.0\)"/>
    <numFmt numFmtId="183" formatCode="0.0"/>
    <numFmt numFmtId="184" formatCode="0;_搀"/>
  </numFmts>
  <fonts count="4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  <font>
      <b/>
      <sz val="11"/>
      <color rgb="FFC00000"/>
      <name val="宋体"/>
      <family val="0"/>
    </font>
    <font>
      <sz val="22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7" fontId="3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3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2" fontId="5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81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9" fontId="35" fillId="0" borderId="0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177" fontId="38" fillId="0" borderId="9" xfId="0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10" fontId="2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35" fillId="0" borderId="0" xfId="0" applyNumberFormat="1" applyFont="1" applyFill="1" applyBorder="1" applyAlignment="1">
      <alignment horizontal="center" vertical="center"/>
    </xf>
    <xf numFmtId="177" fontId="35" fillId="0" borderId="0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Border="1" applyAlignment="1">
      <alignment horizontal="center" vertical="center"/>
    </xf>
    <xf numFmtId="177" fontId="32" fillId="0" borderId="0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77" fontId="3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9" fontId="35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182" fontId="35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82" fontId="35" fillId="0" borderId="0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horizontal="right" vertical="center"/>
    </xf>
    <xf numFmtId="184" fontId="35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80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80" fontId="31" fillId="0" borderId="9" xfId="0" applyNumberFormat="1" applyFont="1" applyBorder="1" applyAlignment="1">
      <alignment horizontal="center" vertical="center"/>
    </xf>
    <xf numFmtId="183" fontId="31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vertical="center" wrapText="1"/>
    </xf>
    <xf numFmtId="180" fontId="35" fillId="0" borderId="9" xfId="0" applyNumberFormat="1" applyFont="1" applyBorder="1" applyAlignment="1">
      <alignment horizontal="center" vertical="center"/>
    </xf>
    <xf numFmtId="183" fontId="35" fillId="0" borderId="9" xfId="0" applyNumberFormat="1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178" fontId="40" fillId="0" borderId="9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1" fontId="31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Normal 3" xfId="64"/>
    <cellStyle name="Normal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132" customWidth="1"/>
    <col min="2" max="2" width="24.50390625" style="133" customWidth="1"/>
    <col min="3" max="3" width="9.875" style="133" customWidth="1"/>
    <col min="4" max="4" width="9.25390625" style="133" customWidth="1"/>
    <col min="5" max="5" width="8.625" style="133" customWidth="1"/>
    <col min="6" max="6" width="9.625" style="133" customWidth="1"/>
    <col min="7" max="7" width="14.50390625" style="133" customWidth="1"/>
    <col min="8" max="8" width="6.375" style="133" customWidth="1"/>
    <col min="9" max="9" width="9.50390625" style="133" customWidth="1"/>
    <col min="10" max="10" width="6.375" style="133" customWidth="1"/>
    <col min="11" max="11" width="5.375" style="133" customWidth="1"/>
    <col min="12" max="12" width="18.25390625" style="133" customWidth="1"/>
    <col min="13" max="15" width="9.00390625" style="133" bestFit="1" customWidth="1"/>
    <col min="16" max="16" width="7.625" style="133" customWidth="1"/>
    <col min="17" max="17" width="5.625" style="133" customWidth="1"/>
    <col min="18" max="18" width="9.00390625" style="133" bestFit="1" customWidth="1"/>
    <col min="19" max="19" width="9.25390625" style="133" customWidth="1"/>
    <col min="20" max="20" width="4.25390625" style="133" customWidth="1"/>
    <col min="21" max="32" width="9.00390625" style="133" bestFit="1" customWidth="1"/>
    <col min="33" max="16384" width="8.75390625" style="133" customWidth="1"/>
  </cols>
  <sheetData>
    <row r="1" spans="1:20" ht="65.2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2"/>
      <c r="J1" s="132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0.75" customHeight="1">
      <c r="A2" s="135" t="e">
        <f>#REF!</f>
        <v>#REF!</v>
      </c>
      <c r="B2" s="135"/>
      <c r="C2" s="135"/>
      <c r="D2" s="135"/>
      <c r="E2" s="135"/>
      <c r="F2" s="135"/>
      <c r="G2" s="135"/>
      <c r="H2" s="135"/>
      <c r="I2" s="132"/>
      <c r="J2" s="132"/>
      <c r="K2" s="153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30" customHeight="1">
      <c r="A3" s="136" t="s">
        <v>1</v>
      </c>
      <c r="B3" s="137" t="s">
        <v>2</v>
      </c>
      <c r="C3" s="136" t="s">
        <v>3</v>
      </c>
      <c r="D3" s="136"/>
      <c r="E3" s="136"/>
      <c r="F3" s="136"/>
      <c r="G3" s="136"/>
      <c r="H3" s="138" t="s">
        <v>4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30" customHeight="1">
      <c r="A4" s="137"/>
      <c r="B4" s="137"/>
      <c r="C4" s="139" t="s">
        <v>5</v>
      </c>
      <c r="D4" s="139" t="s">
        <v>6</v>
      </c>
      <c r="E4" s="139" t="s">
        <v>7</v>
      </c>
      <c r="F4" s="139" t="s">
        <v>8</v>
      </c>
      <c r="G4" s="140" t="s">
        <v>9</v>
      </c>
      <c r="H4" s="138"/>
      <c r="I4" s="132"/>
      <c r="J4" s="132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131" customFormat="1" ht="27.75" customHeight="1">
      <c r="A5" s="141" t="s">
        <v>10</v>
      </c>
      <c r="B5" s="142" t="s">
        <v>11</v>
      </c>
      <c r="C5" s="143" t="e">
        <f>SUM(C6:C7)</f>
        <v>#REF!</v>
      </c>
      <c r="D5" s="143"/>
      <c r="E5" s="143"/>
      <c r="F5" s="143"/>
      <c r="G5" s="143" t="e">
        <f>C5+D5+E5+F5</f>
        <v>#REF!</v>
      </c>
      <c r="H5" s="144" t="e">
        <f>G5/G13*100</f>
        <v>#REF!</v>
      </c>
      <c r="I5" s="155"/>
      <c r="J5" s="155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s="131" customFormat="1" ht="27.75" customHeight="1">
      <c r="A6" s="139" t="s">
        <v>12</v>
      </c>
      <c r="B6" s="145" t="e">
        <f>#REF!</f>
        <v>#REF!</v>
      </c>
      <c r="C6" s="146" t="e">
        <f>#REF!</f>
        <v>#REF!</v>
      </c>
      <c r="D6" s="146"/>
      <c r="E6" s="146"/>
      <c r="F6" s="146"/>
      <c r="G6" s="146" t="e">
        <f>C6+D6+E6+F6</f>
        <v>#REF!</v>
      </c>
      <c r="H6" s="147"/>
      <c r="I6" s="155"/>
      <c r="J6" s="155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s="131" customFormat="1" ht="27.75" customHeight="1">
      <c r="A7" s="139" t="s">
        <v>13</v>
      </c>
      <c r="B7" s="145" t="e">
        <f>#REF!</f>
        <v>#REF!</v>
      </c>
      <c r="C7" s="146" t="e">
        <f>#REF!</f>
        <v>#REF!</v>
      </c>
      <c r="D7" s="146"/>
      <c r="E7" s="146"/>
      <c r="F7" s="146"/>
      <c r="G7" s="146" t="e">
        <f>C7+D7+E7+F7</f>
        <v>#REF!</v>
      </c>
      <c r="H7" s="147"/>
      <c r="I7" s="155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</row>
    <row r="8" spans="1:20" s="131" customFormat="1" ht="27.75" customHeight="1">
      <c r="A8" s="148"/>
      <c r="B8" s="149"/>
      <c r="C8" s="150"/>
      <c r="D8" s="146"/>
      <c r="E8" s="146"/>
      <c r="F8" s="146"/>
      <c r="G8" s="146"/>
      <c r="H8" s="144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8" s="131" customFormat="1" ht="27.75" customHeight="1">
      <c r="A9" s="141" t="s">
        <v>14</v>
      </c>
      <c r="B9" s="151" t="s">
        <v>15</v>
      </c>
      <c r="C9" s="143"/>
      <c r="D9" s="143"/>
      <c r="E9" s="143"/>
      <c r="F9" s="143" t="e">
        <f>#REF!</f>
        <v>#REF!</v>
      </c>
      <c r="G9" s="143" t="e">
        <f>F9</f>
        <v>#REF!</v>
      </c>
      <c r="H9" s="144" t="e">
        <f>G9/G13*100</f>
        <v>#REF!</v>
      </c>
    </row>
    <row r="10" spans="1:8" s="131" customFormat="1" ht="27.75" customHeight="1">
      <c r="A10" s="141"/>
      <c r="B10" s="151"/>
      <c r="C10" s="143"/>
      <c r="D10" s="143"/>
      <c r="E10" s="143"/>
      <c r="F10" s="143"/>
      <c r="G10" s="143" t="s">
        <v>16</v>
      </c>
      <c r="H10" s="144"/>
    </row>
    <row r="11" spans="1:8" s="131" customFormat="1" ht="27.75" customHeight="1">
      <c r="A11" s="141" t="s">
        <v>17</v>
      </c>
      <c r="B11" s="151" t="s">
        <v>18</v>
      </c>
      <c r="C11" s="143"/>
      <c r="D11" s="143"/>
      <c r="E11" s="143"/>
      <c r="F11" s="143" t="e">
        <f>#REF!</f>
        <v>#REF!</v>
      </c>
      <c r="G11" s="143" t="e">
        <f>F11</f>
        <v>#REF!</v>
      </c>
      <c r="H11" s="144" t="e">
        <f>G11/G13*100</f>
        <v>#REF!</v>
      </c>
    </row>
    <row r="12" spans="1:8" s="131" customFormat="1" ht="27.75" customHeight="1">
      <c r="A12" s="141"/>
      <c r="B12" s="151"/>
      <c r="C12" s="143"/>
      <c r="D12" s="143"/>
      <c r="E12" s="143"/>
      <c r="F12" s="143"/>
      <c r="G12" s="143"/>
      <c r="H12" s="144"/>
    </row>
    <row r="13" spans="1:8" s="131" customFormat="1" ht="27.75" customHeight="1">
      <c r="A13" s="141"/>
      <c r="B13" s="141" t="s">
        <v>19</v>
      </c>
      <c r="C13" s="143" t="e">
        <f>C5</f>
        <v>#REF!</v>
      </c>
      <c r="D13" s="143">
        <f>D5</f>
        <v>0</v>
      </c>
      <c r="E13" s="143">
        <f>E5</f>
        <v>0</v>
      </c>
      <c r="F13" s="143" t="e">
        <f>SUM(F9:F12)</f>
        <v>#REF!</v>
      </c>
      <c r="G13" s="143" t="e">
        <f>SUM(C13:F13)</f>
        <v>#REF!</v>
      </c>
      <c r="H13" s="152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115" zoomScaleNormal="115" zoomScaleSheetLayoutView="100" workbookViewId="0" topLeftCell="A1">
      <selection activeCell="G10" sqref="G10"/>
    </sheetView>
  </sheetViews>
  <sheetFormatPr defaultColWidth="7.875" defaultRowHeight="14.25"/>
  <cols>
    <col min="1" max="1" width="5.375" style="110" customWidth="1"/>
    <col min="2" max="2" width="15.875" style="110" customWidth="1"/>
    <col min="3" max="3" width="9.50390625" style="110" customWidth="1"/>
    <col min="4" max="4" width="9.75390625" style="110" customWidth="1"/>
    <col min="5" max="5" width="9.625" style="110" customWidth="1"/>
    <col min="6" max="6" width="9.75390625" style="110" customWidth="1"/>
    <col min="7" max="7" width="11.25390625" style="110" customWidth="1"/>
    <col min="8" max="8" width="9.125" style="110" customWidth="1"/>
    <col min="9" max="16384" width="7.875" style="110" customWidth="1"/>
  </cols>
  <sheetData>
    <row r="1" spans="1:8" s="109" customFormat="1" ht="36" customHeight="1">
      <c r="A1" s="111" t="s">
        <v>20</v>
      </c>
      <c r="B1" s="112"/>
      <c r="C1" s="112"/>
      <c r="D1" s="112"/>
      <c r="E1" s="112"/>
      <c r="F1" s="112"/>
      <c r="G1" s="112"/>
      <c r="H1" s="112"/>
    </row>
    <row r="2" spans="1:8" s="109" customFormat="1" ht="27.75" customHeight="1">
      <c r="A2" s="113" t="str">
        <f>'综合概算表 '!A2</f>
        <v>项目名称：平罗县宝丰镇宝丰村菌菇产业园区2023-2024年日光温室建设一期项目</v>
      </c>
      <c r="B2" s="113"/>
      <c r="C2" s="113"/>
      <c r="D2" s="113"/>
      <c r="E2" s="113"/>
      <c r="F2" s="113"/>
      <c r="G2" s="113"/>
      <c r="H2" s="114" t="s">
        <v>21</v>
      </c>
    </row>
    <row r="3" spans="1:8" s="109" customFormat="1" ht="27.75" customHeight="1">
      <c r="A3" s="115" t="s">
        <v>22</v>
      </c>
      <c r="B3" s="116" t="s">
        <v>23</v>
      </c>
      <c r="C3" s="117" t="s">
        <v>24</v>
      </c>
      <c r="D3" s="114"/>
      <c r="E3" s="114"/>
      <c r="F3" s="114"/>
      <c r="G3" s="118"/>
      <c r="H3" s="115" t="s">
        <v>25</v>
      </c>
    </row>
    <row r="4" spans="1:8" s="109" customFormat="1" ht="27.75" customHeight="1">
      <c r="A4" s="119"/>
      <c r="B4" s="119"/>
      <c r="C4" s="120" t="s">
        <v>5</v>
      </c>
      <c r="D4" s="120" t="s">
        <v>6</v>
      </c>
      <c r="E4" s="120" t="s">
        <v>7</v>
      </c>
      <c r="F4" s="120" t="s">
        <v>8</v>
      </c>
      <c r="G4" s="121" t="s">
        <v>9</v>
      </c>
      <c r="H4" s="119"/>
    </row>
    <row r="5" spans="1:9" s="109" customFormat="1" ht="27.75" customHeight="1">
      <c r="A5" s="120" t="s">
        <v>12</v>
      </c>
      <c r="B5" s="122" t="s">
        <v>26</v>
      </c>
      <c r="C5" s="123">
        <f>'综合概算表 '!C5</f>
        <v>268.928039</v>
      </c>
      <c r="D5" s="123"/>
      <c r="E5" s="123">
        <f>'综合概算表 '!D5</f>
        <v>74.917269</v>
      </c>
      <c r="F5" s="123"/>
      <c r="G5" s="123">
        <f>C5+D5+E5</f>
        <v>343.84530800000005</v>
      </c>
      <c r="H5" s="124">
        <f>G5/G9*100</f>
        <v>91.15970943026063</v>
      </c>
      <c r="I5" s="130"/>
    </row>
    <row r="6" spans="1:9" s="109" customFormat="1" ht="27.75" customHeight="1">
      <c r="A6" s="120" t="s">
        <v>13</v>
      </c>
      <c r="B6" s="122" t="s">
        <v>8</v>
      </c>
      <c r="C6" s="125"/>
      <c r="D6" s="125"/>
      <c r="E6" s="125"/>
      <c r="F6" s="125">
        <f>'综合概算表 '!F17</f>
        <v>22.349945020000003</v>
      </c>
      <c r="G6" s="123">
        <f>F6</f>
        <v>22.349945020000003</v>
      </c>
      <c r="H6" s="124">
        <f>G6/G9*100+0.01</f>
        <v>5.93538111296694</v>
      </c>
      <c r="I6" s="130"/>
    </row>
    <row r="7" spans="1:9" s="109" customFormat="1" ht="27.75" customHeight="1">
      <c r="A7" s="120" t="s">
        <v>27</v>
      </c>
      <c r="B7" s="126" t="s">
        <v>28</v>
      </c>
      <c r="C7" s="125"/>
      <c r="D7" s="125"/>
      <c r="E7" s="125"/>
      <c r="F7" s="125">
        <f>'综合概算表 '!F25</f>
        <v>10.985857590600002</v>
      </c>
      <c r="G7" s="123">
        <f>F7</f>
        <v>10.985857590600002</v>
      </c>
      <c r="H7" s="124">
        <f>G7/G9*100</f>
        <v>2.912552716296827</v>
      </c>
      <c r="I7" s="130"/>
    </row>
    <row r="8" spans="1:9" s="109" customFormat="1" ht="27.75" customHeight="1">
      <c r="A8" s="120"/>
      <c r="B8" s="127"/>
      <c r="C8" s="125"/>
      <c r="D8" s="125"/>
      <c r="E8" s="125"/>
      <c r="F8" s="123"/>
      <c r="G8" s="123"/>
      <c r="H8" s="124"/>
      <c r="I8" s="130"/>
    </row>
    <row r="9" spans="1:9" s="109" customFormat="1" ht="27.75" customHeight="1">
      <c r="A9" s="128" t="s">
        <v>29</v>
      </c>
      <c r="B9" s="129"/>
      <c r="C9" s="125">
        <f>SUM(C5:C8)</f>
        <v>268.928039</v>
      </c>
      <c r="D9" s="125"/>
      <c r="E9" s="125">
        <f>SUM(E5:E8)</f>
        <v>74.917269</v>
      </c>
      <c r="F9" s="125">
        <f>SUM(F5:F8)</f>
        <v>33.335802610600005</v>
      </c>
      <c r="G9" s="125">
        <v>377.19</v>
      </c>
      <c r="H9" s="125">
        <f>H5+H6+H7-0.01</f>
        <v>99.9976432595244</v>
      </c>
      <c r="I9" s="130"/>
    </row>
    <row r="10" s="109" customFormat="1" ht="27.75" customHeight="1"/>
    <row r="11" s="109" customFormat="1" ht="15"/>
  </sheetData>
  <sheetProtection/>
  <mergeCells count="7">
    <mergeCell ref="A1:H1"/>
    <mergeCell ref="A2:G2"/>
    <mergeCell ref="C3:G3"/>
    <mergeCell ref="A9:B9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00"/>
  <sheetViews>
    <sheetView tabSelected="1" workbookViewId="0" topLeftCell="A4">
      <selection activeCell="F19" sqref="F19"/>
    </sheetView>
  </sheetViews>
  <sheetFormatPr defaultColWidth="9.00390625" defaultRowHeight="14.25"/>
  <cols>
    <col min="1" max="1" width="9.25390625" style="6" customWidth="1"/>
    <col min="2" max="2" width="26.875" style="7" customWidth="1"/>
    <col min="3" max="3" width="10.25390625" style="7" customWidth="1"/>
    <col min="4" max="4" width="13.75390625" style="8" customWidth="1"/>
    <col min="5" max="5" width="9.50390625" style="7" customWidth="1"/>
    <col min="6" max="6" width="12.00390625" style="7" customWidth="1"/>
    <col min="7" max="7" width="8.25390625" style="7" customWidth="1"/>
    <col min="8" max="8" width="12.25390625" style="9" customWidth="1"/>
    <col min="9" max="9" width="12.875" style="9" customWidth="1"/>
    <col min="10" max="10" width="12.125" style="10" customWidth="1"/>
    <col min="11" max="11" width="12.00390625" style="7" customWidth="1"/>
    <col min="12" max="12" width="15.625" style="8" customWidth="1"/>
    <col min="13" max="13" width="9.875" style="6" customWidth="1"/>
    <col min="14" max="14" width="9.25390625" style="6" customWidth="1"/>
    <col min="15" max="15" width="15.00390625" style="7" customWidth="1"/>
    <col min="16" max="16" width="10.25390625" style="7" customWidth="1"/>
    <col min="17" max="17" width="22.75390625" style="7" customWidth="1"/>
    <col min="18" max="18" width="13.875" style="6" customWidth="1"/>
    <col min="19" max="19" width="10.00390625" style="6" customWidth="1"/>
    <col min="20" max="20" width="20.875" style="6" customWidth="1"/>
    <col min="21" max="21" width="3.125" style="6" customWidth="1"/>
    <col min="22" max="22" width="11.375" style="6" customWidth="1"/>
    <col min="23" max="23" width="12.75390625" style="6" customWidth="1"/>
    <col min="24" max="24" width="11.25390625" style="6" customWidth="1"/>
    <col min="25" max="25" width="14.50390625" style="6" customWidth="1"/>
    <col min="26" max="26" width="5.375" style="7" customWidth="1"/>
    <col min="27" max="27" width="9.00390625" style="7" customWidth="1"/>
    <col min="28" max="28" width="12.625" style="7" bestFit="1" customWidth="1"/>
    <col min="29" max="250" width="8.75390625" style="7" customWidth="1"/>
    <col min="251" max="16384" width="9.00390625" style="11" customWidth="1"/>
  </cols>
  <sheetData>
    <row r="1" spans="1:10" ht="30" customHeight="1">
      <c r="A1" s="12" t="s">
        <v>30</v>
      </c>
      <c r="B1" s="13"/>
      <c r="C1" s="13"/>
      <c r="D1" s="14"/>
      <c r="E1" s="13"/>
      <c r="F1" s="13"/>
      <c r="G1" s="13"/>
      <c r="H1" s="13"/>
      <c r="I1" s="13"/>
      <c r="J1" s="63"/>
    </row>
    <row r="2" spans="1:250" s="1" customFormat="1" ht="31.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64" t="s">
        <v>32</v>
      </c>
      <c r="K2" s="65"/>
      <c r="L2" s="66"/>
      <c r="M2" s="67"/>
      <c r="N2" s="67"/>
      <c r="O2" s="65"/>
      <c r="P2" s="65"/>
      <c r="Q2" s="65"/>
      <c r="R2" s="67"/>
      <c r="S2" s="67"/>
      <c r="T2" s="67"/>
      <c r="U2" s="67"/>
      <c r="V2" s="67"/>
      <c r="W2" s="67"/>
      <c r="X2" s="67"/>
      <c r="Y2" s="67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s="1" customFormat="1" ht="24" customHeight="1">
      <c r="A3" s="16" t="s">
        <v>22</v>
      </c>
      <c r="B3" s="16" t="s">
        <v>23</v>
      </c>
      <c r="C3" s="17" t="s">
        <v>33</v>
      </c>
      <c r="D3" s="18"/>
      <c r="E3" s="17"/>
      <c r="F3" s="17"/>
      <c r="G3" s="17" t="s">
        <v>34</v>
      </c>
      <c r="H3" s="17"/>
      <c r="I3" s="17"/>
      <c r="J3" s="68" t="s">
        <v>35</v>
      </c>
      <c r="K3" s="65"/>
      <c r="L3" s="66"/>
      <c r="M3" s="67"/>
      <c r="N3" s="67"/>
      <c r="P3" s="65"/>
      <c r="Q3" s="65"/>
      <c r="R3" s="67"/>
      <c r="S3" s="67"/>
      <c r="T3" s="67"/>
      <c r="U3" s="67"/>
      <c r="V3" s="67"/>
      <c r="W3" s="67"/>
      <c r="X3" s="67"/>
      <c r="Y3" s="67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</row>
    <row r="4" spans="1:250" s="1" customFormat="1" ht="24" customHeight="1">
      <c r="A4" s="17"/>
      <c r="B4" s="17"/>
      <c r="C4" s="17" t="s">
        <v>5</v>
      </c>
      <c r="D4" s="18" t="s">
        <v>7</v>
      </c>
      <c r="E4" s="17" t="s">
        <v>8</v>
      </c>
      <c r="F4" s="17" t="s">
        <v>9</v>
      </c>
      <c r="G4" s="17" t="s">
        <v>36</v>
      </c>
      <c r="H4" s="17" t="s">
        <v>37</v>
      </c>
      <c r="I4" s="17" t="s">
        <v>38</v>
      </c>
      <c r="J4" s="64"/>
      <c r="K4" s="65"/>
      <c r="L4" s="69"/>
      <c r="M4" s="67"/>
      <c r="N4" s="67"/>
      <c r="O4" s="67"/>
      <c r="P4" s="65"/>
      <c r="Q4" s="65"/>
      <c r="R4" s="67"/>
      <c r="S4" s="67"/>
      <c r="T4" s="67"/>
      <c r="U4" s="67"/>
      <c r="V4" s="67"/>
      <c r="W4" s="67"/>
      <c r="X4" s="67"/>
      <c r="Y4" s="67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s="2" customFormat="1" ht="22.5" customHeight="1">
      <c r="A5" s="17" t="s">
        <v>12</v>
      </c>
      <c r="B5" s="19" t="s">
        <v>26</v>
      </c>
      <c r="C5" s="20">
        <f>C6+C10</f>
        <v>268.928039</v>
      </c>
      <c r="D5" s="20">
        <f>D6+D10</f>
        <v>74.917269</v>
      </c>
      <c r="E5" s="21"/>
      <c r="F5" s="21">
        <f>C5+D5</f>
        <v>343.84530800000005</v>
      </c>
      <c r="G5" s="17"/>
      <c r="H5" s="21"/>
      <c r="I5" s="21"/>
      <c r="J5" s="64">
        <f>F5/F26*100</f>
        <v>91.15970943026063</v>
      </c>
      <c r="K5" s="70"/>
      <c r="L5" s="71"/>
      <c r="M5" s="72"/>
      <c r="N5" s="72"/>
      <c r="O5" s="65"/>
      <c r="P5" s="65"/>
      <c r="Q5" s="65"/>
      <c r="R5" s="72"/>
      <c r="S5" s="72"/>
      <c r="T5" s="72"/>
      <c r="U5" s="72"/>
      <c r="V5" s="72"/>
      <c r="W5" s="72"/>
      <c r="X5" s="72"/>
      <c r="Y5" s="72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s="2" customFormat="1" ht="22.5" customHeight="1">
      <c r="A6" s="17" t="s">
        <v>39</v>
      </c>
      <c r="B6" s="19" t="s">
        <v>40</v>
      </c>
      <c r="C6" s="20">
        <f>C7</f>
        <v>256</v>
      </c>
      <c r="D6" s="20">
        <f>D7</f>
        <v>61.681936</v>
      </c>
      <c r="E6" s="21"/>
      <c r="F6" s="21">
        <f>C6+D6</f>
        <v>317.681936</v>
      </c>
      <c r="G6" s="17"/>
      <c r="H6" s="21"/>
      <c r="I6" s="21"/>
      <c r="J6" s="64"/>
      <c r="K6" s="70"/>
      <c r="L6" s="73"/>
      <c r="M6" s="72"/>
      <c r="N6" s="72"/>
      <c r="O6" s="65"/>
      <c r="P6" s="65"/>
      <c r="Q6" s="65"/>
      <c r="R6" s="72"/>
      <c r="S6" s="72"/>
      <c r="T6" s="72"/>
      <c r="U6" s="72"/>
      <c r="V6" s="72"/>
      <c r="W6" s="72"/>
      <c r="X6" s="72"/>
      <c r="Y6" s="72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s="2" customFormat="1" ht="33.75" customHeight="1">
      <c r="A7" s="22">
        <v>1</v>
      </c>
      <c r="B7" s="23" t="s">
        <v>41</v>
      </c>
      <c r="C7" s="18">
        <f>C8+C9</f>
        <v>256</v>
      </c>
      <c r="D7" s="18">
        <f>D8+D9</f>
        <v>61.681936</v>
      </c>
      <c r="E7" s="21"/>
      <c r="F7" s="21">
        <f>C7+D7</f>
        <v>317.681936</v>
      </c>
      <c r="G7" s="18"/>
      <c r="H7" s="24"/>
      <c r="I7" s="24"/>
      <c r="J7" s="64"/>
      <c r="K7" s="70"/>
      <c r="L7" s="73"/>
      <c r="M7" s="74"/>
      <c r="N7" s="72"/>
      <c r="O7" s="65"/>
      <c r="P7" s="65"/>
      <c r="Q7" s="65"/>
      <c r="R7" s="72"/>
      <c r="S7" s="72"/>
      <c r="T7" s="72"/>
      <c r="U7" s="72"/>
      <c r="V7" s="72"/>
      <c r="W7" s="72"/>
      <c r="X7" s="72"/>
      <c r="Y7" s="72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" s="3" customFormat="1" ht="24.75" customHeight="1">
      <c r="A8" s="25">
        <v>1.1</v>
      </c>
      <c r="B8" s="26" t="s">
        <v>42</v>
      </c>
      <c r="C8" s="27">
        <v>256</v>
      </c>
      <c r="D8" s="28"/>
      <c r="E8" s="29"/>
      <c r="F8" s="29">
        <f>C8+D8</f>
        <v>256</v>
      </c>
      <c r="G8" s="27" t="s">
        <v>43</v>
      </c>
      <c r="H8" s="30">
        <v>16</v>
      </c>
      <c r="I8" s="27">
        <f>F8/H8*10000</f>
        <v>160000</v>
      </c>
      <c r="J8" s="75"/>
      <c r="K8" s="76"/>
      <c r="L8" s="76">
        <f>F8/H8*10000</f>
        <v>160000</v>
      </c>
      <c r="M8" s="77"/>
      <c r="N8" s="78"/>
      <c r="R8" s="78"/>
      <c r="S8" s="78"/>
      <c r="T8" s="78"/>
      <c r="U8" s="78"/>
      <c r="V8" s="78"/>
      <c r="W8" s="78"/>
      <c r="X8" s="78"/>
      <c r="Y8" s="78"/>
    </row>
    <row r="9" spans="1:25" s="3" customFormat="1" ht="24.75" customHeight="1">
      <c r="A9" s="25">
        <v>1.2</v>
      </c>
      <c r="B9" s="26" t="s">
        <v>44</v>
      </c>
      <c r="C9" s="27"/>
      <c r="D9" s="28">
        <f>H9*I9/10000</f>
        <v>61.681936</v>
      </c>
      <c r="E9" s="29"/>
      <c r="F9" s="29">
        <f>C9+D9</f>
        <v>61.681936</v>
      </c>
      <c r="G9" s="27" t="s">
        <v>43</v>
      </c>
      <c r="H9" s="30">
        <v>16</v>
      </c>
      <c r="I9" s="27">
        <v>38551.21</v>
      </c>
      <c r="J9" s="75"/>
      <c r="K9" s="76"/>
      <c r="L9" s="76">
        <v>160000</v>
      </c>
      <c r="M9" s="77">
        <f>L9*H8</f>
        <v>2560000</v>
      </c>
      <c r="N9" s="78"/>
      <c r="R9" s="78"/>
      <c r="S9" s="78"/>
      <c r="T9" s="78"/>
      <c r="U9" s="78"/>
      <c r="V9" s="78"/>
      <c r="W9" s="78"/>
      <c r="X9" s="78"/>
      <c r="Y9" s="78"/>
    </row>
    <row r="10" spans="1:250" s="2" customFormat="1" ht="24.75" customHeight="1">
      <c r="A10" s="17" t="s">
        <v>45</v>
      </c>
      <c r="B10" s="19" t="s">
        <v>46</v>
      </c>
      <c r="C10" s="21">
        <f>C11+C14</f>
        <v>12.928038999999998</v>
      </c>
      <c r="D10" s="21">
        <f>D11+D14</f>
        <v>13.235333</v>
      </c>
      <c r="E10" s="21"/>
      <c r="F10" s="21">
        <f aca="true" t="shared" si="0" ref="F10:F16">C10+D10</f>
        <v>26.163372</v>
      </c>
      <c r="G10" s="17"/>
      <c r="H10" s="31"/>
      <c r="I10" s="31"/>
      <c r="J10" s="64"/>
      <c r="K10" s="72"/>
      <c r="L10" s="72">
        <v>38551.21</v>
      </c>
      <c r="M10" s="72">
        <f>L10*H9</f>
        <v>616819.36</v>
      </c>
      <c r="N10" s="72"/>
      <c r="O10" s="65"/>
      <c r="P10" s="65"/>
      <c r="Q10" s="65"/>
      <c r="R10" s="72"/>
      <c r="S10" s="72"/>
      <c r="T10" s="72"/>
      <c r="U10" s="72"/>
      <c r="V10" s="72"/>
      <c r="W10" s="72"/>
      <c r="X10" s="72"/>
      <c r="Y10" s="72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s="2" customFormat="1" ht="24.75" customHeight="1">
      <c r="A11" s="22">
        <v>1</v>
      </c>
      <c r="B11" s="32" t="s">
        <v>47</v>
      </c>
      <c r="C11" s="18">
        <f>C12+C13</f>
        <v>8.29</v>
      </c>
      <c r="D11" s="33">
        <f>D12+D13</f>
        <v>5.576565</v>
      </c>
      <c r="E11" s="21"/>
      <c r="F11" s="21">
        <f t="shared" si="0"/>
        <v>13.866565</v>
      </c>
      <c r="G11" s="17"/>
      <c r="H11" s="34"/>
      <c r="I11" s="18"/>
      <c r="J11" s="79"/>
      <c r="K11" s="72"/>
      <c r="L11" s="72"/>
      <c r="M11" s="72"/>
      <c r="N11" s="72"/>
      <c r="O11" s="65"/>
      <c r="P11" s="65"/>
      <c r="Q11" s="65"/>
      <c r="R11" s="72"/>
      <c r="S11" s="72"/>
      <c r="T11" s="72"/>
      <c r="U11" s="72"/>
      <c r="V11" s="72"/>
      <c r="W11" s="72"/>
      <c r="X11" s="72"/>
      <c r="Y11" s="72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s="2" customFormat="1" ht="24.75" customHeight="1">
      <c r="A12" s="25">
        <v>1.1</v>
      </c>
      <c r="B12" s="26" t="s">
        <v>42</v>
      </c>
      <c r="C12" s="27">
        <v>8.29</v>
      </c>
      <c r="D12" s="35"/>
      <c r="E12" s="29"/>
      <c r="F12" s="29">
        <f t="shared" si="0"/>
        <v>8.29</v>
      </c>
      <c r="G12" s="27" t="s">
        <v>48</v>
      </c>
      <c r="H12" s="27">
        <v>1</v>
      </c>
      <c r="I12" s="27">
        <v>83820.19</v>
      </c>
      <c r="J12" s="80"/>
      <c r="K12" s="72"/>
      <c r="L12" s="72"/>
      <c r="M12" s="72"/>
      <c r="N12" s="72"/>
      <c r="O12" s="1"/>
      <c r="P12" s="1"/>
      <c r="Q12" s="1"/>
      <c r="R12" s="72"/>
      <c r="S12" s="72"/>
      <c r="T12" s="72"/>
      <c r="U12" s="72"/>
      <c r="V12" s="72"/>
      <c r="W12" s="72"/>
      <c r="X12" s="72"/>
      <c r="Y12" s="7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2" customFormat="1" ht="24.75" customHeight="1">
      <c r="A13" s="25">
        <v>1.2</v>
      </c>
      <c r="B13" s="26" t="s">
        <v>7</v>
      </c>
      <c r="C13" s="27"/>
      <c r="D13" s="35">
        <f>H13*I13/10000</f>
        <v>5.576565</v>
      </c>
      <c r="E13" s="29"/>
      <c r="F13" s="29">
        <f t="shared" si="0"/>
        <v>5.576565</v>
      </c>
      <c r="G13" s="27" t="s">
        <v>48</v>
      </c>
      <c r="H13" s="27">
        <v>1</v>
      </c>
      <c r="I13" s="27">
        <v>55765.65</v>
      </c>
      <c r="J13" s="80"/>
      <c r="K13" s="72"/>
      <c r="L13" s="72"/>
      <c r="M13" s="72"/>
      <c r="N13" s="72"/>
      <c r="O13" s="1"/>
      <c r="P13" s="1"/>
      <c r="Q13" s="1"/>
      <c r="R13" s="72"/>
      <c r="S13" s="72"/>
      <c r="T13" s="72"/>
      <c r="U13" s="72"/>
      <c r="V13" s="72"/>
      <c r="W13" s="72"/>
      <c r="X13" s="72"/>
      <c r="Y13" s="7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2" customFormat="1" ht="24.75" customHeight="1">
      <c r="A14" s="22">
        <v>2</v>
      </c>
      <c r="B14" s="32" t="s">
        <v>49</v>
      </c>
      <c r="C14" s="18">
        <f>C15+C16</f>
        <v>4.638039</v>
      </c>
      <c r="D14" s="18">
        <f>D15+D16</f>
        <v>7.658767999999999</v>
      </c>
      <c r="E14" s="21"/>
      <c r="F14" s="21">
        <f t="shared" si="0"/>
        <v>12.296807</v>
      </c>
      <c r="G14" s="18"/>
      <c r="H14" s="34"/>
      <c r="I14" s="18"/>
      <c r="J14" s="80"/>
      <c r="K14" s="72"/>
      <c r="L14" s="72"/>
      <c r="M14" s="72"/>
      <c r="N14" s="72"/>
      <c r="O14" s="65"/>
      <c r="P14" s="65"/>
      <c r="Q14" s="65"/>
      <c r="R14" s="72"/>
      <c r="S14" s="72"/>
      <c r="T14" s="72"/>
      <c r="U14" s="72"/>
      <c r="V14" s="72"/>
      <c r="W14" s="72"/>
      <c r="X14" s="72"/>
      <c r="Y14" s="72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s="2" customFormat="1" ht="24.75" customHeight="1">
      <c r="A15" s="36">
        <v>2.1</v>
      </c>
      <c r="B15" s="26" t="s">
        <v>42</v>
      </c>
      <c r="C15" s="27">
        <f>H15*I15/10000</f>
        <v>4.638039</v>
      </c>
      <c r="D15" s="35"/>
      <c r="E15" s="29"/>
      <c r="F15" s="29">
        <f t="shared" si="0"/>
        <v>4.638039</v>
      </c>
      <c r="G15" s="27" t="s">
        <v>48</v>
      </c>
      <c r="H15" s="27">
        <v>1</v>
      </c>
      <c r="I15" s="27">
        <v>46380.39</v>
      </c>
      <c r="J15" s="80"/>
      <c r="K15" s="72"/>
      <c r="L15" s="72"/>
      <c r="M15" s="72"/>
      <c r="N15" s="72"/>
      <c r="O15" s="1"/>
      <c r="P15" s="1"/>
      <c r="Q15" s="1"/>
      <c r="R15" s="72"/>
      <c r="S15" s="72"/>
      <c r="T15" s="72"/>
      <c r="U15" s="72"/>
      <c r="V15" s="72"/>
      <c r="W15" s="72"/>
      <c r="X15" s="72"/>
      <c r="Y15" s="7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2" customFormat="1" ht="24.75" customHeight="1">
      <c r="A16" s="36">
        <v>2.2</v>
      </c>
      <c r="B16" s="26" t="s">
        <v>7</v>
      </c>
      <c r="C16" s="27"/>
      <c r="D16" s="35">
        <f>H16*I16/10000</f>
        <v>7.658767999999999</v>
      </c>
      <c r="E16" s="29"/>
      <c r="F16" s="29">
        <f t="shared" si="0"/>
        <v>7.658767999999999</v>
      </c>
      <c r="G16" s="27" t="s">
        <v>48</v>
      </c>
      <c r="H16" s="27">
        <v>1</v>
      </c>
      <c r="I16" s="27">
        <v>76587.68</v>
      </c>
      <c r="J16" s="80"/>
      <c r="K16" s="72"/>
      <c r="L16" s="72"/>
      <c r="M16" s="72"/>
      <c r="N16" s="72"/>
      <c r="O16" s="1"/>
      <c r="P16" s="1"/>
      <c r="Q16" s="1"/>
      <c r="R16" s="72"/>
      <c r="S16" s="72"/>
      <c r="T16" s="72"/>
      <c r="U16" s="72"/>
      <c r="V16" s="72"/>
      <c r="W16" s="72"/>
      <c r="X16" s="72"/>
      <c r="Y16" s="7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2" customFormat="1" ht="24.75" customHeight="1">
      <c r="A17" s="17" t="s">
        <v>13</v>
      </c>
      <c r="B17" s="37" t="s">
        <v>8</v>
      </c>
      <c r="C17" s="21"/>
      <c r="D17" s="18"/>
      <c r="E17" s="21">
        <f>SUM(E18:E24)</f>
        <v>22.349945020000003</v>
      </c>
      <c r="F17" s="21">
        <f>E17</f>
        <v>22.349945020000003</v>
      </c>
      <c r="G17" s="17"/>
      <c r="H17" s="31"/>
      <c r="I17" s="31"/>
      <c r="J17" s="64">
        <f>F17/F26*100</f>
        <v>5.9253811129669405</v>
      </c>
      <c r="K17" s="72"/>
      <c r="L17" s="72"/>
      <c r="M17" s="72"/>
      <c r="N17" s="72"/>
      <c r="O17" s="65"/>
      <c r="P17" s="65"/>
      <c r="Q17" s="65"/>
      <c r="R17" s="72"/>
      <c r="S17" s="72"/>
      <c r="T17" s="72"/>
      <c r="U17" s="72"/>
      <c r="V17" s="72"/>
      <c r="W17" s="72"/>
      <c r="X17" s="72"/>
      <c r="Y17" s="72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" s="3" customFormat="1" ht="24.75" customHeight="1">
      <c r="A18" s="36">
        <v>1</v>
      </c>
      <c r="B18" s="38" t="s">
        <v>50</v>
      </c>
      <c r="C18" s="29"/>
      <c r="D18" s="27"/>
      <c r="E18" s="29">
        <f aca="true" t="shared" si="1" ref="E18:E25">H18*I18</f>
        <v>1.7192265400000002</v>
      </c>
      <c r="F18" s="29">
        <f aca="true" t="shared" si="2" ref="F18:F25">SUM(C18:E18)</f>
        <v>1.7192265400000002</v>
      </c>
      <c r="G18" s="36" t="s">
        <v>51</v>
      </c>
      <c r="H18" s="39">
        <f>F5</f>
        <v>343.84530800000005</v>
      </c>
      <c r="I18" s="81">
        <v>0.005</v>
      </c>
      <c r="J18" s="82"/>
      <c r="K18" s="76"/>
      <c r="L18" s="76"/>
      <c r="M18" s="78"/>
      <c r="N18" s="78"/>
      <c r="O18" s="76"/>
      <c r="R18" s="78"/>
      <c r="S18" s="78"/>
      <c r="T18" s="78"/>
      <c r="U18" s="78"/>
      <c r="V18" s="78"/>
      <c r="W18" s="78"/>
      <c r="X18" s="78"/>
      <c r="Y18" s="78"/>
    </row>
    <row r="19" spans="1:25" s="3" customFormat="1" ht="24.75" customHeight="1">
      <c r="A19" s="36">
        <v>2</v>
      </c>
      <c r="B19" s="38" t="s">
        <v>52</v>
      </c>
      <c r="C19" s="29"/>
      <c r="D19" s="27"/>
      <c r="E19" s="29">
        <f t="shared" si="1"/>
        <v>6.876906160000001</v>
      </c>
      <c r="F19" s="29">
        <f t="shared" si="2"/>
        <v>6.876906160000001</v>
      </c>
      <c r="G19" s="36" t="s">
        <v>51</v>
      </c>
      <c r="H19" s="39">
        <f>F5</f>
        <v>343.84530800000005</v>
      </c>
      <c r="I19" s="81">
        <v>0.02</v>
      </c>
      <c r="J19" s="82"/>
      <c r="K19" s="76"/>
      <c r="L19" s="76"/>
      <c r="M19" s="78"/>
      <c r="N19" s="78"/>
      <c r="O19" s="76"/>
      <c r="R19" s="78"/>
      <c r="S19" s="78"/>
      <c r="T19" s="78"/>
      <c r="U19" s="78"/>
      <c r="V19" s="78"/>
      <c r="W19" s="78"/>
      <c r="X19" s="78"/>
      <c r="Y19" s="78"/>
    </row>
    <row r="20" spans="1:25" s="3" customFormat="1" ht="24" customHeight="1">
      <c r="A20" s="36">
        <v>3</v>
      </c>
      <c r="B20" s="38" t="s">
        <v>53</v>
      </c>
      <c r="C20" s="29"/>
      <c r="D20" s="27"/>
      <c r="E20" s="29">
        <f t="shared" si="1"/>
        <v>0.6876906160000001</v>
      </c>
      <c r="F20" s="29">
        <f t="shared" si="2"/>
        <v>0.6876906160000001</v>
      </c>
      <c r="G20" s="36" t="s">
        <v>51</v>
      </c>
      <c r="H20" s="39">
        <f>F5</f>
        <v>343.84530800000005</v>
      </c>
      <c r="I20" s="81">
        <v>0.002</v>
      </c>
      <c r="J20" s="82"/>
      <c r="K20" s="76"/>
      <c r="L20" s="76"/>
      <c r="M20" s="78"/>
      <c r="N20" s="78"/>
      <c r="O20" s="76"/>
      <c r="R20" s="78"/>
      <c r="S20" s="78"/>
      <c r="T20" s="78"/>
      <c r="U20" s="78"/>
      <c r="V20" s="78"/>
      <c r="W20" s="78"/>
      <c r="X20" s="78"/>
      <c r="Y20" s="78"/>
    </row>
    <row r="21" spans="1:25" s="3" customFormat="1" ht="22.5" customHeight="1">
      <c r="A21" s="36">
        <v>4</v>
      </c>
      <c r="B21" s="40" t="s">
        <v>54</v>
      </c>
      <c r="C21" s="29"/>
      <c r="D21" s="27"/>
      <c r="E21" s="29">
        <f t="shared" si="1"/>
        <v>1.7192265400000002</v>
      </c>
      <c r="F21" s="29">
        <f t="shared" si="2"/>
        <v>1.7192265400000002</v>
      </c>
      <c r="G21" s="36" t="s">
        <v>51</v>
      </c>
      <c r="H21" s="39">
        <f>F5</f>
        <v>343.84530800000005</v>
      </c>
      <c r="I21" s="81">
        <v>0.005</v>
      </c>
      <c r="J21" s="82"/>
      <c r="K21" s="76"/>
      <c r="L21" s="76"/>
      <c r="M21" s="78"/>
      <c r="N21" s="78"/>
      <c r="O21" s="76"/>
      <c r="R21" s="78"/>
      <c r="S21" s="78"/>
      <c r="T21" s="78"/>
      <c r="U21" s="78"/>
      <c r="V21" s="78"/>
      <c r="W21" s="78"/>
      <c r="X21" s="78"/>
      <c r="Y21" s="78"/>
    </row>
    <row r="22" spans="1:25" s="3" customFormat="1" ht="24.75" customHeight="1">
      <c r="A22" s="36">
        <v>5</v>
      </c>
      <c r="B22" s="40" t="s">
        <v>55</v>
      </c>
      <c r="C22" s="29"/>
      <c r="D22" s="27"/>
      <c r="E22" s="29">
        <f t="shared" si="1"/>
        <v>3.4384530800000004</v>
      </c>
      <c r="F22" s="29">
        <f t="shared" si="2"/>
        <v>3.4384530800000004</v>
      </c>
      <c r="G22" s="36" t="s">
        <v>51</v>
      </c>
      <c r="H22" s="39">
        <f>H18</f>
        <v>343.84530800000005</v>
      </c>
      <c r="I22" s="81">
        <v>0.01</v>
      </c>
      <c r="J22" s="82"/>
      <c r="K22" s="76"/>
      <c r="L22" s="76"/>
      <c r="M22" s="78"/>
      <c r="N22" s="78"/>
      <c r="O22" s="76"/>
      <c r="R22" s="78"/>
      <c r="S22" s="78"/>
      <c r="T22" s="78"/>
      <c r="U22" s="78"/>
      <c r="V22" s="78"/>
      <c r="W22" s="78"/>
      <c r="X22" s="78"/>
      <c r="Y22" s="78"/>
    </row>
    <row r="23" spans="1:25" s="3" customFormat="1" ht="24.75" customHeight="1">
      <c r="A23" s="36">
        <v>6</v>
      </c>
      <c r="B23" s="40" t="s">
        <v>56</v>
      </c>
      <c r="C23" s="29"/>
      <c r="D23" s="27"/>
      <c r="E23" s="29">
        <f t="shared" si="1"/>
        <v>6.189215544000001</v>
      </c>
      <c r="F23" s="29">
        <f t="shared" si="2"/>
        <v>6.189215544000001</v>
      </c>
      <c r="G23" s="36" t="s">
        <v>51</v>
      </c>
      <c r="H23" s="39">
        <f>F5</f>
        <v>343.84530800000005</v>
      </c>
      <c r="I23" s="81">
        <v>0.018000000000000002</v>
      </c>
      <c r="J23" s="82"/>
      <c r="K23" s="76"/>
      <c r="L23" s="76"/>
      <c r="M23" s="78"/>
      <c r="N23" s="78"/>
      <c r="O23" s="76"/>
      <c r="R23" s="78"/>
      <c r="S23" s="78"/>
      <c r="T23" s="78"/>
      <c r="U23" s="78"/>
      <c r="V23" s="78"/>
      <c r="W23" s="78"/>
      <c r="X23" s="78"/>
      <c r="Y23" s="78"/>
    </row>
    <row r="24" spans="1:25" s="3" customFormat="1" ht="24.75" customHeight="1">
      <c r="A24" s="36">
        <v>7</v>
      </c>
      <c r="B24" s="38" t="s">
        <v>57</v>
      </c>
      <c r="C24" s="29"/>
      <c r="D24" s="27"/>
      <c r="E24" s="29">
        <f t="shared" si="1"/>
        <v>1.7192265400000002</v>
      </c>
      <c r="F24" s="29">
        <f t="shared" si="2"/>
        <v>1.7192265400000002</v>
      </c>
      <c r="G24" s="36" t="s">
        <v>51</v>
      </c>
      <c r="H24" s="39">
        <f>F5</f>
        <v>343.84530800000005</v>
      </c>
      <c r="I24" s="81">
        <v>0.005</v>
      </c>
      <c r="J24" s="82"/>
      <c r="K24" s="76"/>
      <c r="L24" s="76"/>
      <c r="M24" s="78"/>
      <c r="N24" s="78"/>
      <c r="O24" s="76"/>
      <c r="Q24" s="76"/>
      <c r="R24" s="78"/>
      <c r="S24" s="78"/>
      <c r="T24" s="78"/>
      <c r="U24" s="78"/>
      <c r="V24" s="78"/>
      <c r="W24" s="78"/>
      <c r="X24" s="78"/>
      <c r="Y24" s="78"/>
    </row>
    <row r="25" spans="1:250" s="2" customFormat="1" ht="24.75" customHeight="1">
      <c r="A25" s="17" t="s">
        <v>27</v>
      </c>
      <c r="B25" s="19" t="s">
        <v>28</v>
      </c>
      <c r="C25" s="21"/>
      <c r="D25" s="18"/>
      <c r="E25" s="18">
        <f t="shared" si="1"/>
        <v>10.985857590600002</v>
      </c>
      <c r="F25" s="21">
        <f t="shared" si="2"/>
        <v>10.985857590600002</v>
      </c>
      <c r="G25" s="17" t="s">
        <v>51</v>
      </c>
      <c r="H25" s="18">
        <f>F5+F17</f>
        <v>366.19525302000005</v>
      </c>
      <c r="I25" s="83">
        <v>0.03</v>
      </c>
      <c r="J25" s="64">
        <f>F25/F26*100</f>
        <v>2.912552716296827</v>
      </c>
      <c r="K25" s="70"/>
      <c r="L25" s="73"/>
      <c r="M25" s="72"/>
      <c r="N25" s="72"/>
      <c r="O25" s="65"/>
      <c r="P25" s="65"/>
      <c r="Q25" s="65"/>
      <c r="R25" s="72"/>
      <c r="S25" s="72"/>
      <c r="T25" s="72"/>
      <c r="U25" s="72"/>
      <c r="V25" s="72"/>
      <c r="W25" s="72"/>
      <c r="X25" s="72"/>
      <c r="Y25" s="72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" s="3" customFormat="1" ht="24.75" customHeight="1">
      <c r="A26" s="36" t="s">
        <v>29</v>
      </c>
      <c r="B26" s="38"/>
      <c r="C26" s="29">
        <f>C5</f>
        <v>268.928039</v>
      </c>
      <c r="D26" s="27">
        <f>D5</f>
        <v>74.917269</v>
      </c>
      <c r="E26" s="29">
        <f>E17+E25</f>
        <v>33.335802610600005</v>
      </c>
      <c r="F26" s="29">
        <v>377.19</v>
      </c>
      <c r="G26" s="36"/>
      <c r="H26" s="36"/>
      <c r="I26" s="36"/>
      <c r="J26" s="75">
        <f>J25+J17+J5</f>
        <v>99.99764325952441</v>
      </c>
      <c r="L26" s="76"/>
      <c r="M26" s="78"/>
      <c r="N26" s="78"/>
      <c r="R26" s="78"/>
      <c r="S26" s="78"/>
      <c r="T26" s="78"/>
      <c r="U26" s="78"/>
      <c r="V26" s="78"/>
      <c r="W26" s="78"/>
      <c r="X26" s="78"/>
      <c r="Y26" s="78"/>
    </row>
    <row r="27" spans="1:250" s="4" customFormat="1" ht="22.5" customHeight="1">
      <c r="A27" s="41"/>
      <c r="B27" s="42"/>
      <c r="C27" s="43"/>
      <c r="D27" s="44"/>
      <c r="E27" s="43"/>
      <c r="F27" s="43"/>
      <c r="G27" s="41"/>
      <c r="H27" s="45"/>
      <c r="I27" s="45"/>
      <c r="J27" s="84"/>
      <c r="K27" s="3"/>
      <c r="L27" s="76"/>
      <c r="M27" s="78"/>
      <c r="N27" s="78"/>
      <c r="O27" s="3"/>
      <c r="P27" s="3"/>
      <c r="Q27" s="3"/>
      <c r="R27" s="78"/>
      <c r="S27" s="78"/>
      <c r="T27" s="78"/>
      <c r="U27" s="78"/>
      <c r="V27" s="78"/>
      <c r="W27" s="78"/>
      <c r="X27" s="78"/>
      <c r="Y27" s="78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s="4" customFormat="1" ht="22.5" customHeight="1">
      <c r="A28" s="41"/>
      <c r="B28" s="42"/>
      <c r="C28" s="43"/>
      <c r="D28" s="44"/>
      <c r="E28" s="43"/>
      <c r="F28" s="43"/>
      <c r="G28" s="41"/>
      <c r="H28" s="45"/>
      <c r="I28" s="45"/>
      <c r="J28" s="84"/>
      <c r="K28" s="3"/>
      <c r="L28" s="76"/>
      <c r="M28" s="78"/>
      <c r="N28" s="78"/>
      <c r="O28" s="3"/>
      <c r="P28" s="3"/>
      <c r="Q28" s="3"/>
      <c r="R28" s="78"/>
      <c r="S28" s="78"/>
      <c r="T28" s="78"/>
      <c r="U28" s="78"/>
      <c r="V28" s="78"/>
      <c r="W28" s="78"/>
      <c r="X28" s="78"/>
      <c r="Y28" s="7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s="4" customFormat="1" ht="22.5" customHeight="1">
      <c r="A29" s="41"/>
      <c r="B29" s="42"/>
      <c r="C29" s="43"/>
      <c r="D29" s="44"/>
      <c r="E29" s="43"/>
      <c r="F29" s="43"/>
      <c r="G29" s="41"/>
      <c r="H29" s="45"/>
      <c r="I29" s="45"/>
      <c r="J29" s="84"/>
      <c r="K29" s="3"/>
      <c r="L29" s="76"/>
      <c r="M29" s="78"/>
      <c r="N29" s="78"/>
      <c r="O29" s="3"/>
      <c r="P29" s="3"/>
      <c r="Q29" s="3"/>
      <c r="R29" s="78"/>
      <c r="S29" s="78"/>
      <c r="T29" s="78"/>
      <c r="U29" s="78"/>
      <c r="V29" s="78"/>
      <c r="W29" s="78"/>
      <c r="X29" s="78"/>
      <c r="Y29" s="78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s="4" customFormat="1" ht="24" customHeight="1">
      <c r="A30" s="41"/>
      <c r="B30" s="42"/>
      <c r="C30" s="43"/>
      <c r="D30" s="44"/>
      <c r="E30" s="43"/>
      <c r="F30" s="43"/>
      <c r="G30" s="41"/>
      <c r="H30" s="45"/>
      <c r="I30" s="45"/>
      <c r="J30" s="84"/>
      <c r="K30" s="3"/>
      <c r="L30" s="76"/>
      <c r="M30" s="78"/>
      <c r="N30" s="78"/>
      <c r="O30" s="3"/>
      <c r="P30" s="3"/>
      <c r="Q30" s="3"/>
      <c r="R30" s="78"/>
      <c r="S30" s="78"/>
      <c r="T30" s="78"/>
      <c r="U30" s="78"/>
      <c r="V30" s="78"/>
      <c r="W30" s="78"/>
      <c r="X30" s="78"/>
      <c r="Y30" s="78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s="4" customFormat="1" ht="24" customHeight="1">
      <c r="A31" s="41"/>
      <c r="B31" s="42"/>
      <c r="C31" s="43"/>
      <c r="D31" s="44"/>
      <c r="E31" s="43"/>
      <c r="F31" s="3"/>
      <c r="G31" s="3"/>
      <c r="H31" s="46"/>
      <c r="I31" s="45"/>
      <c r="J31" s="84"/>
      <c r="K31" s="3"/>
      <c r="L31" s="76"/>
      <c r="M31" s="78"/>
      <c r="N31" s="78"/>
      <c r="O31" s="3"/>
      <c r="P31" s="3"/>
      <c r="Q31" s="3"/>
      <c r="R31" s="78"/>
      <c r="S31" s="78"/>
      <c r="T31" s="78"/>
      <c r="U31" s="78"/>
      <c r="V31" s="78"/>
      <c r="W31" s="78"/>
      <c r="X31" s="78"/>
      <c r="Y31" s="78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s="5" customFormat="1" ht="24" customHeight="1">
      <c r="A32" s="41"/>
      <c r="B32" s="42"/>
      <c r="C32" s="43"/>
      <c r="D32" s="44"/>
      <c r="E32" s="43"/>
      <c r="F32" s="43"/>
      <c r="G32" s="41"/>
      <c r="H32" s="45"/>
      <c r="I32" s="45"/>
      <c r="J32" s="84"/>
      <c r="K32" s="85"/>
      <c r="L32" s="86"/>
      <c r="M32" s="87"/>
      <c r="N32" s="87"/>
      <c r="O32" s="85"/>
      <c r="P32" s="85"/>
      <c r="Q32" s="85"/>
      <c r="R32" s="87"/>
      <c r="S32" s="87"/>
      <c r="T32" s="87"/>
      <c r="U32" s="87"/>
      <c r="V32" s="87"/>
      <c r="W32" s="87"/>
      <c r="X32" s="87"/>
      <c r="Y32" s="87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10" ht="24" customHeight="1">
      <c r="A33" s="47"/>
      <c r="B33" s="48"/>
      <c r="C33" s="49"/>
      <c r="D33" s="50"/>
      <c r="E33" s="49"/>
      <c r="F33" s="49"/>
      <c r="G33" s="47"/>
      <c r="H33" s="51"/>
      <c r="I33" s="51"/>
      <c r="J33" s="88"/>
    </row>
    <row r="34" spans="1:10" ht="13.5" customHeight="1">
      <c r="A34" s="47"/>
      <c r="B34" s="48"/>
      <c r="C34" s="49"/>
      <c r="D34" s="50"/>
      <c r="E34" s="49"/>
      <c r="F34" s="49"/>
      <c r="G34" s="47"/>
      <c r="H34" s="51"/>
      <c r="I34" s="51"/>
      <c r="J34" s="88"/>
    </row>
    <row r="35" spans="1:10" ht="13.5" customHeight="1">
      <c r="A35" s="47"/>
      <c r="B35" s="48"/>
      <c r="C35" s="52"/>
      <c r="D35" s="50"/>
      <c r="E35" s="52"/>
      <c r="F35" s="52"/>
      <c r="G35" s="47"/>
      <c r="H35" s="51"/>
      <c r="I35" s="51"/>
      <c r="J35" s="89"/>
    </row>
    <row r="36" spans="1:10" ht="13.5" customHeight="1">
      <c r="A36" s="47"/>
      <c r="B36" s="48"/>
      <c r="C36" s="52"/>
      <c r="D36" s="50"/>
      <c r="E36" s="52"/>
      <c r="F36" s="52"/>
      <c r="G36" s="47"/>
      <c r="H36" s="51"/>
      <c r="I36" s="51"/>
      <c r="J36" s="89"/>
    </row>
    <row r="37" spans="1:10" ht="13.5" customHeight="1">
      <c r="A37" s="47"/>
      <c r="B37" s="48"/>
      <c r="C37" s="52"/>
      <c r="D37" s="50"/>
      <c r="E37" s="52"/>
      <c r="F37" s="52"/>
      <c r="G37" s="47"/>
      <c r="H37" s="51"/>
      <c r="I37" s="51"/>
      <c r="J37" s="90"/>
    </row>
    <row r="38" spans="1:10" ht="15">
      <c r="A38" s="47"/>
      <c r="B38" s="48"/>
      <c r="C38" s="52"/>
      <c r="D38" s="50"/>
      <c r="E38" s="52"/>
      <c r="F38" s="52"/>
      <c r="G38" s="47"/>
      <c r="H38" s="51"/>
      <c r="I38" s="51"/>
      <c r="J38" s="91"/>
    </row>
    <row r="39" spans="1:10" ht="15">
      <c r="A39" s="51"/>
      <c r="B39" s="53"/>
      <c r="C39" s="54"/>
      <c r="D39" s="55"/>
      <c r="E39" s="54"/>
      <c r="F39" s="54"/>
      <c r="G39" s="51"/>
      <c r="H39" s="51"/>
      <c r="I39" s="51"/>
      <c r="J39" s="92"/>
    </row>
    <row r="40" spans="1:10" ht="15">
      <c r="A40" s="51"/>
      <c r="B40" s="53"/>
      <c r="C40" s="54"/>
      <c r="D40" s="55"/>
      <c r="E40" s="54"/>
      <c r="F40" s="54"/>
      <c r="G40" s="51"/>
      <c r="H40" s="51"/>
      <c r="I40" s="51"/>
      <c r="J40" s="93"/>
    </row>
    <row r="41" spans="1:10" ht="21.75">
      <c r="A41" s="56"/>
      <c r="B41" s="56"/>
      <c r="C41" s="56"/>
      <c r="D41" s="57"/>
      <c r="E41" s="56"/>
      <c r="F41" s="56"/>
      <c r="G41" s="56"/>
      <c r="H41" s="56"/>
      <c r="I41" s="56"/>
      <c r="J41" s="89"/>
    </row>
    <row r="42" spans="1:10" ht="15">
      <c r="A42" s="53"/>
      <c r="B42" s="53"/>
      <c r="C42" s="51"/>
      <c r="D42" s="55"/>
      <c r="E42" s="51"/>
      <c r="F42" s="51"/>
      <c r="G42" s="58"/>
      <c r="H42" s="58"/>
      <c r="I42" s="58"/>
      <c r="J42" s="89"/>
    </row>
    <row r="43" spans="1:10" ht="15">
      <c r="A43" s="59"/>
      <c r="B43" s="59"/>
      <c r="C43" s="51"/>
      <c r="D43" s="55"/>
      <c r="E43" s="51"/>
      <c r="F43" s="51"/>
      <c r="G43" s="51"/>
      <c r="H43" s="51"/>
      <c r="I43" s="51"/>
      <c r="J43" s="89"/>
    </row>
    <row r="44" spans="1:10" ht="15">
      <c r="A44" s="51"/>
      <c r="B44" s="51"/>
      <c r="C44" s="60"/>
      <c r="D44" s="61"/>
      <c r="E44" s="60"/>
      <c r="F44" s="60"/>
      <c r="G44" s="60"/>
      <c r="H44" s="60"/>
      <c r="I44" s="60"/>
      <c r="J44" s="89"/>
    </row>
    <row r="45" spans="1:10" ht="15">
      <c r="A45" s="51"/>
      <c r="B45" s="53"/>
      <c r="C45" s="54"/>
      <c r="D45" s="55" t="s">
        <v>58</v>
      </c>
      <c r="E45" s="54"/>
      <c r="F45" s="54"/>
      <c r="G45" s="51"/>
      <c r="H45" s="51"/>
      <c r="I45" s="51"/>
      <c r="J45" s="89"/>
    </row>
    <row r="46" spans="1:10" ht="15">
      <c r="A46" s="51"/>
      <c r="B46" s="53"/>
      <c r="C46" s="54"/>
      <c r="D46" s="55"/>
      <c r="E46" s="54"/>
      <c r="F46" s="54"/>
      <c r="G46" s="51"/>
      <c r="H46" s="62"/>
      <c r="I46" s="51"/>
      <c r="J46" s="89"/>
    </row>
    <row r="47" spans="1:10" ht="15">
      <c r="A47" s="51"/>
      <c r="B47" s="53"/>
      <c r="C47" s="54"/>
      <c r="D47" s="55"/>
      <c r="E47" s="54"/>
      <c r="F47" s="54"/>
      <c r="G47" s="51"/>
      <c r="H47" s="62"/>
      <c r="I47" s="94"/>
      <c r="J47" s="89"/>
    </row>
    <row r="48" spans="1:10" ht="15">
      <c r="A48" s="60"/>
      <c r="B48" s="53"/>
      <c r="C48" s="54"/>
      <c r="D48" s="55"/>
      <c r="E48" s="54"/>
      <c r="F48" s="54"/>
      <c r="G48" s="51"/>
      <c r="H48" s="62"/>
      <c r="I48" s="94"/>
      <c r="J48" s="89"/>
    </row>
    <row r="49" spans="1:10" ht="15">
      <c r="A49" s="60"/>
      <c r="B49" s="53"/>
      <c r="C49" s="54"/>
      <c r="D49" s="55"/>
      <c r="E49" s="54"/>
      <c r="F49" s="54"/>
      <c r="G49" s="51"/>
      <c r="H49" s="62"/>
      <c r="I49" s="94"/>
      <c r="J49" s="89"/>
    </row>
    <row r="50" spans="1:10" ht="15">
      <c r="A50" s="60"/>
      <c r="B50" s="53"/>
      <c r="C50" s="54"/>
      <c r="D50" s="55"/>
      <c r="E50" s="54"/>
      <c r="F50" s="54"/>
      <c r="G50" s="51"/>
      <c r="H50" s="62"/>
      <c r="I50" s="94"/>
      <c r="J50" s="89"/>
    </row>
    <row r="51" spans="1:10" ht="15">
      <c r="A51" s="51"/>
      <c r="B51" s="53"/>
      <c r="C51" s="54"/>
      <c r="D51" s="55"/>
      <c r="E51" s="54"/>
      <c r="F51" s="54"/>
      <c r="G51" s="51"/>
      <c r="H51" s="62"/>
      <c r="I51" s="94"/>
      <c r="J51" s="89"/>
    </row>
    <row r="52" spans="1:10" ht="15">
      <c r="A52" s="60"/>
      <c r="B52" s="53"/>
      <c r="C52" s="54"/>
      <c r="D52" s="55"/>
      <c r="E52" s="54"/>
      <c r="F52" s="54"/>
      <c r="G52" s="51"/>
      <c r="H52" s="62"/>
      <c r="I52" s="94"/>
      <c r="J52" s="89"/>
    </row>
    <row r="53" spans="1:10" ht="15">
      <c r="A53" s="60"/>
      <c r="B53" s="53"/>
      <c r="C53" s="54"/>
      <c r="D53" s="55"/>
      <c r="E53" s="54"/>
      <c r="F53" s="54"/>
      <c r="G53" s="51"/>
      <c r="H53" s="62"/>
      <c r="I53" s="94"/>
      <c r="J53" s="89"/>
    </row>
    <row r="54" spans="1:10" ht="15">
      <c r="A54" s="51"/>
      <c r="B54" s="53"/>
      <c r="C54" s="54"/>
      <c r="D54" s="55"/>
      <c r="E54" s="54"/>
      <c r="F54" s="54"/>
      <c r="G54" s="51"/>
      <c r="H54" s="62"/>
      <c r="I54" s="94"/>
      <c r="J54" s="89"/>
    </row>
    <row r="55" spans="1:10" ht="15">
      <c r="A55" s="51"/>
      <c r="B55" s="53"/>
      <c r="C55" s="54"/>
      <c r="D55" s="55"/>
      <c r="E55" s="54"/>
      <c r="F55" s="54"/>
      <c r="G55" s="51"/>
      <c r="H55" s="62"/>
      <c r="I55" s="94"/>
      <c r="J55" s="89"/>
    </row>
    <row r="56" spans="1:10" ht="15">
      <c r="A56" s="51"/>
      <c r="B56" s="53"/>
      <c r="C56" s="54"/>
      <c r="D56" s="55"/>
      <c r="E56" s="54"/>
      <c r="F56" s="54"/>
      <c r="G56" s="51"/>
      <c r="H56" s="62"/>
      <c r="I56" s="94"/>
      <c r="J56" s="89"/>
    </row>
    <row r="57" spans="1:10" ht="15">
      <c r="A57" s="51"/>
      <c r="B57" s="53"/>
      <c r="C57" s="54"/>
      <c r="D57" s="55"/>
      <c r="E57" s="54"/>
      <c r="F57" s="54"/>
      <c r="G57" s="51"/>
      <c r="H57" s="62"/>
      <c r="I57" s="94"/>
      <c r="J57" s="89"/>
    </row>
    <row r="58" spans="1:10" ht="15">
      <c r="A58" s="51"/>
      <c r="B58" s="53"/>
      <c r="C58" s="54"/>
      <c r="D58" s="55"/>
      <c r="E58" s="54"/>
      <c r="F58" s="54"/>
      <c r="G58" s="51"/>
      <c r="H58" s="62"/>
      <c r="I58" s="94"/>
      <c r="J58" s="89"/>
    </row>
    <row r="59" spans="1:10" ht="15">
      <c r="A59" s="51"/>
      <c r="B59" s="53"/>
      <c r="C59" s="54"/>
      <c r="D59" s="55"/>
      <c r="E59" s="54"/>
      <c r="F59" s="54"/>
      <c r="G59" s="51"/>
      <c r="H59" s="62"/>
      <c r="I59" s="94"/>
      <c r="J59" s="89"/>
    </row>
    <row r="60" spans="1:10" ht="15">
      <c r="A60" s="51"/>
      <c r="B60" s="53"/>
      <c r="C60" s="54"/>
      <c r="D60" s="55"/>
      <c r="E60" s="54"/>
      <c r="F60" s="54"/>
      <c r="G60" s="51"/>
      <c r="H60" s="62"/>
      <c r="I60" s="94"/>
      <c r="J60" s="89"/>
    </row>
    <row r="61" spans="1:10" ht="15">
      <c r="A61" s="51"/>
      <c r="B61" s="53"/>
      <c r="C61" s="54"/>
      <c r="D61" s="55"/>
      <c r="E61" s="54"/>
      <c r="F61" s="54"/>
      <c r="G61" s="51"/>
      <c r="H61" s="62"/>
      <c r="I61" s="94"/>
      <c r="J61" s="89"/>
    </row>
    <row r="62" spans="1:10" ht="15">
      <c r="A62" s="51"/>
      <c r="B62" s="53"/>
      <c r="C62" s="54"/>
      <c r="D62" s="55"/>
      <c r="E62" s="54"/>
      <c r="F62" s="54"/>
      <c r="G62" s="51"/>
      <c r="H62" s="62"/>
      <c r="I62" s="94"/>
      <c r="J62" s="89"/>
    </row>
    <row r="63" spans="1:10" ht="15">
      <c r="A63" s="51"/>
      <c r="B63" s="53"/>
      <c r="C63" s="54"/>
      <c r="D63" s="55"/>
      <c r="E63" s="54"/>
      <c r="F63" s="54"/>
      <c r="G63" s="51"/>
      <c r="H63" s="62"/>
      <c r="I63" s="94"/>
      <c r="J63" s="89"/>
    </row>
    <row r="64" spans="1:10" ht="15">
      <c r="A64" s="51"/>
      <c r="B64" s="53"/>
      <c r="C64" s="54"/>
      <c r="D64" s="55"/>
      <c r="E64" s="54"/>
      <c r="F64" s="54"/>
      <c r="G64" s="51"/>
      <c r="H64" s="62"/>
      <c r="I64" s="94"/>
      <c r="J64" s="95"/>
    </row>
    <row r="65" spans="1:10" ht="15">
      <c r="A65" s="51"/>
      <c r="B65" s="53"/>
      <c r="C65" s="54"/>
      <c r="D65" s="55"/>
      <c r="E65" s="54"/>
      <c r="F65" s="54"/>
      <c r="G65" s="51"/>
      <c r="H65" s="62"/>
      <c r="I65" s="94"/>
      <c r="J65" s="95"/>
    </row>
    <row r="66" spans="1:10" ht="15">
      <c r="A66" s="51"/>
      <c r="B66" s="96"/>
      <c r="C66" s="54"/>
      <c r="D66" s="55"/>
      <c r="E66" s="54"/>
      <c r="F66" s="54"/>
      <c r="G66" s="51"/>
      <c r="H66" s="62"/>
      <c r="I66" s="94"/>
      <c r="J66" s="95"/>
    </row>
    <row r="67" spans="1:10" ht="15">
      <c r="A67" s="51"/>
      <c r="B67" s="53"/>
      <c r="C67" s="54"/>
      <c r="D67" s="55"/>
      <c r="E67" s="54"/>
      <c r="F67" s="54"/>
      <c r="G67" s="51"/>
      <c r="H67" s="62"/>
      <c r="I67" s="94"/>
      <c r="J67" s="95"/>
    </row>
    <row r="68" spans="1:10" ht="15">
      <c r="A68" s="51"/>
      <c r="B68" s="53"/>
      <c r="C68" s="97"/>
      <c r="D68" s="98"/>
      <c r="E68" s="97"/>
      <c r="F68" s="97"/>
      <c r="G68" s="51"/>
      <c r="H68" s="99"/>
      <c r="I68" s="106"/>
      <c r="J68" s="95"/>
    </row>
    <row r="69" spans="1:10" ht="15">
      <c r="A69" s="51"/>
      <c r="B69" s="53"/>
      <c r="C69" s="100"/>
      <c r="D69" s="98"/>
      <c r="E69" s="97"/>
      <c r="F69" s="97"/>
      <c r="G69" s="51"/>
      <c r="H69" s="99"/>
      <c r="I69" s="106"/>
      <c r="J69" s="95"/>
    </row>
    <row r="70" spans="1:10" ht="15">
      <c r="A70" s="51"/>
      <c r="B70" s="53"/>
      <c r="C70" s="100"/>
      <c r="D70" s="98"/>
      <c r="E70" s="97"/>
      <c r="F70" s="97"/>
      <c r="G70" s="51"/>
      <c r="H70" s="99"/>
      <c r="I70" s="106"/>
      <c r="J70" s="95"/>
    </row>
    <row r="71" spans="1:10" ht="15">
      <c r="A71" s="51"/>
      <c r="B71" s="53"/>
      <c r="C71" s="97"/>
      <c r="D71" s="98"/>
      <c r="E71" s="97"/>
      <c r="F71" s="97"/>
      <c r="G71" s="51"/>
      <c r="H71" s="99"/>
      <c r="I71" s="106"/>
      <c r="J71" s="95"/>
    </row>
    <row r="72" spans="1:10" ht="15">
      <c r="A72" s="51"/>
      <c r="B72" s="53"/>
      <c r="C72" s="97"/>
      <c r="D72" s="98"/>
      <c r="E72" s="97"/>
      <c r="F72" s="97"/>
      <c r="G72" s="51"/>
      <c r="H72" s="99"/>
      <c r="I72" s="106"/>
      <c r="J72" s="95"/>
    </row>
    <row r="73" spans="1:10" ht="15">
      <c r="A73" s="51"/>
      <c r="B73" s="53"/>
      <c r="C73" s="97"/>
      <c r="D73" s="98"/>
      <c r="E73" s="97"/>
      <c r="F73" s="97"/>
      <c r="G73" s="51"/>
      <c r="H73" s="99"/>
      <c r="I73" s="106"/>
      <c r="J73" s="95"/>
    </row>
    <row r="74" spans="1:10" ht="15">
      <c r="A74" s="51"/>
      <c r="B74" s="53"/>
      <c r="C74" s="97"/>
      <c r="D74" s="98"/>
      <c r="E74" s="97"/>
      <c r="F74" s="97"/>
      <c r="G74" s="51"/>
      <c r="H74" s="99"/>
      <c r="I74" s="106"/>
      <c r="J74" s="95"/>
    </row>
    <row r="75" spans="1:10" ht="15">
      <c r="A75" s="51"/>
      <c r="B75" s="96"/>
      <c r="C75" s="97"/>
      <c r="D75" s="98"/>
      <c r="E75" s="97"/>
      <c r="F75" s="97"/>
      <c r="G75" s="51"/>
      <c r="H75" s="99"/>
      <c r="I75" s="106"/>
      <c r="J75" s="95"/>
    </row>
    <row r="76" spans="1:10" ht="15">
      <c r="A76" s="51"/>
      <c r="B76" s="96"/>
      <c r="C76" s="97"/>
      <c r="D76" s="98"/>
      <c r="E76" s="97"/>
      <c r="F76" s="97"/>
      <c r="G76" s="51"/>
      <c r="H76" s="99"/>
      <c r="I76" s="106"/>
      <c r="J76" s="95"/>
    </row>
    <row r="77" spans="1:10" ht="15">
      <c r="A77" s="51"/>
      <c r="B77" s="96"/>
      <c r="C77" s="97"/>
      <c r="D77" s="98"/>
      <c r="E77" s="97"/>
      <c r="F77" s="97"/>
      <c r="G77" s="51"/>
      <c r="H77" s="99"/>
      <c r="I77" s="106"/>
      <c r="J77" s="95"/>
    </row>
    <row r="78" spans="1:10" ht="15">
      <c r="A78" s="51"/>
      <c r="B78" s="96"/>
      <c r="C78" s="97"/>
      <c r="D78" s="98"/>
      <c r="E78" s="97"/>
      <c r="F78" s="97"/>
      <c r="G78" s="51"/>
      <c r="H78" s="99"/>
      <c r="I78" s="106"/>
      <c r="J78" s="95"/>
    </row>
    <row r="79" spans="1:10" ht="15">
      <c r="A79" s="51"/>
      <c r="B79" s="53"/>
      <c r="C79" s="97"/>
      <c r="D79" s="98"/>
      <c r="E79" s="97"/>
      <c r="F79" s="97"/>
      <c r="G79" s="51"/>
      <c r="H79" s="99"/>
      <c r="I79" s="106"/>
      <c r="J79" s="95"/>
    </row>
    <row r="80" spans="1:10" ht="15">
      <c r="A80" s="51"/>
      <c r="B80" s="53"/>
      <c r="C80" s="97"/>
      <c r="D80" s="98"/>
      <c r="E80" s="101"/>
      <c r="F80" s="97"/>
      <c r="G80" s="51"/>
      <c r="H80" s="99"/>
      <c r="I80" s="106"/>
      <c r="J80" s="95"/>
    </row>
    <row r="81" spans="1:10" ht="15">
      <c r="A81" s="51"/>
      <c r="B81" s="53"/>
      <c r="C81" s="97"/>
      <c r="D81" s="98"/>
      <c r="E81" s="101"/>
      <c r="F81" s="97"/>
      <c r="G81" s="51"/>
      <c r="H81" s="102"/>
      <c r="I81" s="53"/>
      <c r="J81" s="95"/>
    </row>
    <row r="82" spans="1:10" ht="15">
      <c r="A82" s="51"/>
      <c r="B82" s="53"/>
      <c r="C82" s="97"/>
      <c r="D82" s="98"/>
      <c r="E82" s="101"/>
      <c r="F82" s="97"/>
      <c r="G82" s="51"/>
      <c r="H82" s="103"/>
      <c r="I82" s="107"/>
      <c r="J82" s="95"/>
    </row>
    <row r="83" spans="1:10" ht="15">
      <c r="A83" s="51"/>
      <c r="B83" s="53"/>
      <c r="C83" s="97"/>
      <c r="D83" s="98"/>
      <c r="E83" s="101"/>
      <c r="F83" s="97"/>
      <c r="G83" s="51"/>
      <c r="H83" s="94"/>
      <c r="I83" s="53"/>
      <c r="J83" s="95"/>
    </row>
    <row r="84" spans="1:10" ht="15">
      <c r="A84" s="51"/>
      <c r="B84" s="53"/>
      <c r="C84" s="97"/>
      <c r="D84" s="98"/>
      <c r="E84" s="101"/>
      <c r="F84" s="97"/>
      <c r="G84" s="51"/>
      <c r="H84" s="53"/>
      <c r="I84" s="53"/>
      <c r="J84" s="95"/>
    </row>
    <row r="85" spans="1:10" ht="15">
      <c r="A85" s="51"/>
      <c r="B85" s="53"/>
      <c r="C85" s="97"/>
      <c r="D85" s="98"/>
      <c r="E85" s="101"/>
      <c r="F85" s="97"/>
      <c r="G85" s="53"/>
      <c r="H85" s="53"/>
      <c r="I85" s="53"/>
      <c r="J85" s="95"/>
    </row>
    <row r="86" spans="1:10" ht="15">
      <c r="A86" s="51"/>
      <c r="B86" s="53"/>
      <c r="C86" s="97"/>
      <c r="D86" s="98"/>
      <c r="E86" s="101"/>
      <c r="F86" s="97"/>
      <c r="G86" s="51"/>
      <c r="H86" s="53"/>
      <c r="I86" s="53"/>
      <c r="J86" s="95"/>
    </row>
    <row r="87" spans="1:10" ht="15">
      <c r="A87" s="51"/>
      <c r="B87" s="53"/>
      <c r="C87" s="97"/>
      <c r="D87" s="98"/>
      <c r="E87" s="104"/>
      <c r="F87" s="97"/>
      <c r="G87" s="51"/>
      <c r="H87" s="53"/>
      <c r="I87" s="53"/>
      <c r="J87" s="95"/>
    </row>
    <row r="88" spans="1:10" ht="15">
      <c r="A88" s="51"/>
      <c r="B88" s="53"/>
      <c r="C88" s="97"/>
      <c r="D88" s="98"/>
      <c r="E88" s="101"/>
      <c r="F88" s="97"/>
      <c r="G88" s="51"/>
      <c r="H88" s="53"/>
      <c r="I88" s="53"/>
      <c r="J88" s="95"/>
    </row>
    <row r="89" spans="1:10" ht="15">
      <c r="A89" s="51"/>
      <c r="B89" s="53"/>
      <c r="C89" s="97"/>
      <c r="D89" s="98"/>
      <c r="E89" s="97"/>
      <c r="F89" s="97"/>
      <c r="G89" s="51"/>
      <c r="H89" s="53"/>
      <c r="I89" s="53"/>
      <c r="J89" s="95"/>
    </row>
    <row r="90" spans="1:10" ht="15">
      <c r="A90" s="51"/>
      <c r="B90" s="53"/>
      <c r="C90" s="97"/>
      <c r="D90" s="98"/>
      <c r="E90" s="97"/>
      <c r="F90" s="97"/>
      <c r="G90" s="51"/>
      <c r="H90" s="53"/>
      <c r="I90" s="53"/>
      <c r="J90" s="95"/>
    </row>
    <row r="91" spans="1:10" ht="15">
      <c r="A91" s="51"/>
      <c r="B91" s="53"/>
      <c r="C91" s="97"/>
      <c r="D91" s="98"/>
      <c r="E91" s="97"/>
      <c r="F91" s="97"/>
      <c r="G91" s="51"/>
      <c r="H91" s="53"/>
      <c r="I91" s="53"/>
      <c r="J91" s="108"/>
    </row>
    <row r="92" spans="1:10" ht="15">
      <c r="A92" s="51"/>
      <c r="B92" s="53"/>
      <c r="C92" s="97"/>
      <c r="D92" s="98"/>
      <c r="E92" s="97"/>
      <c r="F92" s="97"/>
      <c r="G92" s="51"/>
      <c r="H92" s="53"/>
      <c r="I92" s="53"/>
      <c r="J92" s="108"/>
    </row>
    <row r="93" spans="1:10" ht="15">
      <c r="A93" s="51"/>
      <c r="B93" s="53"/>
      <c r="C93" s="97"/>
      <c r="D93" s="98"/>
      <c r="E93" s="97"/>
      <c r="F93" s="97"/>
      <c r="G93" s="51"/>
      <c r="H93" s="53"/>
      <c r="I93" s="53"/>
      <c r="J93" s="108"/>
    </row>
    <row r="94" spans="1:10" ht="15">
      <c r="A94" s="51"/>
      <c r="B94" s="53"/>
      <c r="C94" s="97"/>
      <c r="D94" s="98"/>
      <c r="E94" s="97"/>
      <c r="F94" s="97"/>
      <c r="G94" s="53"/>
      <c r="H94" s="53"/>
      <c r="I94" s="53"/>
      <c r="J94" s="108"/>
    </row>
    <row r="95" spans="1:10" ht="15">
      <c r="A95" s="58"/>
      <c r="B95" s="100"/>
      <c r="C95" s="100"/>
      <c r="D95" s="105"/>
      <c r="E95" s="100"/>
      <c r="F95" s="100"/>
      <c r="G95" s="100"/>
      <c r="H95" s="100"/>
      <c r="I95" s="100"/>
      <c r="J95" s="108"/>
    </row>
    <row r="96" spans="1:10" ht="15">
      <c r="A96" s="58"/>
      <c r="B96" s="100"/>
      <c r="C96" s="100"/>
      <c r="D96" s="105"/>
      <c r="E96" s="100"/>
      <c r="F96" s="100"/>
      <c r="G96" s="100"/>
      <c r="H96" s="100"/>
      <c r="I96" s="100"/>
      <c r="J96" s="108"/>
    </row>
    <row r="97" spans="1:9" ht="15">
      <c r="A97" s="58"/>
      <c r="B97" s="100"/>
      <c r="C97" s="100"/>
      <c r="D97" s="105"/>
      <c r="E97" s="100"/>
      <c r="F97" s="100"/>
      <c r="G97" s="100"/>
      <c r="H97" s="100"/>
      <c r="I97" s="100"/>
    </row>
    <row r="98" spans="1:9" ht="15">
      <c r="A98" s="58"/>
      <c r="B98" s="100"/>
      <c r="C98" s="100"/>
      <c r="D98" s="105"/>
      <c r="E98" s="100"/>
      <c r="F98" s="100"/>
      <c r="G98" s="100"/>
      <c r="H98" s="100"/>
      <c r="I98" s="100"/>
    </row>
    <row r="99" spans="1:9" ht="15">
      <c r="A99" s="58"/>
      <c r="B99" s="100"/>
      <c r="C99" s="100"/>
      <c r="D99" s="105"/>
      <c r="E99" s="100"/>
      <c r="F99" s="100"/>
      <c r="G99" s="100"/>
      <c r="H99" s="100"/>
      <c r="I99" s="100"/>
    </row>
    <row r="100" spans="1:9" ht="15">
      <c r="A100" s="58"/>
      <c r="B100" s="100"/>
      <c r="C100" s="100"/>
      <c r="D100" s="105"/>
      <c r="E100" s="100"/>
      <c r="F100" s="100"/>
      <c r="G100" s="100"/>
      <c r="H100" s="100"/>
      <c r="I100" s="100"/>
    </row>
  </sheetData>
  <sheetProtection/>
  <mergeCells count="13">
    <mergeCell ref="A1:J1"/>
    <mergeCell ref="A2:I2"/>
    <mergeCell ref="C3:F3"/>
    <mergeCell ref="G3:I3"/>
    <mergeCell ref="A26:B26"/>
    <mergeCell ref="C43:F43"/>
    <mergeCell ref="G43:I43"/>
    <mergeCell ref="A3:A4"/>
    <mergeCell ref="A43:A44"/>
    <mergeCell ref="B3:B4"/>
    <mergeCell ref="B43:B44"/>
    <mergeCell ref="J3:J4"/>
    <mergeCell ref="J39:J40"/>
  </mergeCells>
  <printOptions/>
  <pageMargins left="0.39305555555555555" right="0.1180555555555555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2024-01-08T02:19:05Z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D4AD00239F9647C699066969E9994566_13</vt:lpwstr>
  </property>
</Properties>
</file>